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<sst xmlns="http://schemas.openxmlformats.org/spreadsheetml/2006/main" count="4733" uniqueCount="3656">
  <si>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</si>
  <si>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</si>
  <si>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</si>
  <si>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</si>
  <si>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</si>
  <si>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</si>
  <si>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</si>
  <si>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</si>
  <si>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</si>
  <si>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</si>
  <si>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</si>
  <si>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</si>
  <si>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</si>
  <si>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</si>
  <si>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</si>
  <si>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</si>
  <si>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</si>
  <si>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</si>
  <si>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</si>
  <si>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</si>
  <si>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</si>
  <si>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</si>
  <si>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</si>
  <si>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</si>
  <si>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</si>
  <si>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</si>
  <si>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</si>
  <si>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</si>
  <si>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</si>
  <si>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</si>
  <si>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</si>
  <si>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GLAZBENA ŠKOLA KRSTO ODAK</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</si>
  <si>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</si>
  <si>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</si>
  <si>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</si>
  <si>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</si>
  <si>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</si>
  <si>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</si>
  <si>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</si>
  <si>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</si>
  <si>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</si>
  <si>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</si>
  <si>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</si>
  <si>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</si>
  <si>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</si>
  <si>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</si>
  <si>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</si>
  <si>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</si>
  <si>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</si>
  <si>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</si>
  <si>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</si>
  <si>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</si>
  <si>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</si>
  <si>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</si>
  <si>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</si>
  <si>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</si>
  <si>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</si>
  <si>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</si>
  <si>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</si>
  <si>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11902 - OSNOVNA GLAZBENA ŠKOLA KRSTO ODAK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</si>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</sst>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8"/>
      <color rgb="FFFF0000"/>
      <name val="Arial"/>
      <charset val="134"/>
    </font>
    <font>
      <sz val="9"/>
      <color theme="1"/>
      <name val="Arial"/>
      <charset val="238"/>
    </font>
    <font>
      <strike/>
      <sz val="9"/>
      <color theme="1"/>
      <name val="Arial"/>
      <charset val="238"/>
    </font>
    <font>
      <strike/>
      <sz val="8"/>
      <name val="Arial"/>
      <charset val="134"/>
    </font>
    <font>
      <sz val="10"/>
      <color rgb="FF0000FF"/>
      <name val="Arial"/>
      <charset val="134"/>
    </font>
    <font>
      <sz val="9"/>
      <color rgb="FF00B050"/>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1"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2" borderId="99" applyNumberFormat="0" applyAlignment="0" applyProtection="0">
      <alignment vertical="center"/>
    </xf>
    <xf numFmtId="0" fontId="66" fillId="13" borderId="100" applyNumberFormat="0" applyAlignment="0" applyProtection="0">
      <alignment vertical="center"/>
    </xf>
    <xf numFmtId="0" fontId="67" fillId="13" borderId="99" applyNumberFormat="0" applyAlignment="0" applyProtection="0">
      <alignment vertical="center"/>
    </xf>
    <xf numFmtId="0" fontId="68" fillId="14"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4" fillId="18" borderId="0" applyNumberFormat="0" applyBorder="0" applyAlignment="0" applyProtection="0">
      <alignment vertical="center"/>
    </xf>
    <xf numFmtId="0" fontId="75" fillId="19" borderId="0" applyNumberFormat="0" applyBorder="0" applyAlignment="0" applyProtection="0">
      <alignment vertical="center"/>
    </xf>
    <xf numFmtId="0" fontId="75" fillId="20" borderId="0" applyNumberFormat="0" applyBorder="0" applyAlignment="0" applyProtection="0">
      <alignment vertical="center"/>
    </xf>
    <xf numFmtId="0" fontId="74" fillId="21" borderId="0" applyNumberFormat="0" applyBorder="0" applyAlignment="0" applyProtection="0">
      <alignment vertical="center"/>
    </xf>
    <xf numFmtId="0" fontId="74" fillId="22" borderId="0" applyNumberFormat="0" applyBorder="0" applyAlignment="0" applyProtection="0">
      <alignment vertical="center"/>
    </xf>
    <xf numFmtId="0" fontId="75" fillId="23" borderId="0" applyNumberFormat="0" applyBorder="0" applyAlignment="0" applyProtection="0">
      <alignment vertical="center"/>
    </xf>
    <xf numFmtId="0" fontId="75" fillId="24" borderId="0" applyNumberFormat="0" applyBorder="0" applyAlignment="0" applyProtection="0">
      <alignment vertical="center"/>
    </xf>
    <xf numFmtId="0" fontId="74" fillId="25" borderId="0" applyNumberFormat="0" applyBorder="0" applyAlignment="0" applyProtection="0">
      <alignment vertical="center"/>
    </xf>
    <xf numFmtId="0" fontId="74" fillId="26" borderId="0" applyNumberFormat="0" applyBorder="0" applyAlignment="0" applyProtection="0">
      <alignment vertical="center"/>
    </xf>
    <xf numFmtId="0" fontId="75" fillId="27" borderId="0" applyNumberFormat="0" applyBorder="0" applyAlignment="0" applyProtection="0">
      <alignment vertical="center"/>
    </xf>
    <xf numFmtId="0" fontId="75" fillId="28" borderId="0" applyNumberFormat="0" applyBorder="0" applyAlignment="0" applyProtection="0">
      <alignment vertical="center"/>
    </xf>
    <xf numFmtId="0" fontId="74" fillId="29" borderId="0" applyNumberFormat="0" applyBorder="0" applyAlignment="0" applyProtection="0">
      <alignment vertical="center"/>
    </xf>
    <xf numFmtId="0" fontId="74" fillId="30" borderId="0" applyNumberFormat="0" applyBorder="0" applyAlignment="0" applyProtection="0">
      <alignment vertical="center"/>
    </xf>
    <xf numFmtId="0" fontId="75" fillId="31" borderId="0" applyNumberFormat="0" applyBorder="0" applyAlignment="0" applyProtection="0">
      <alignment vertical="center"/>
    </xf>
    <xf numFmtId="0" fontId="75" fillId="32" borderId="0" applyNumberFormat="0" applyBorder="0" applyAlignment="0" applyProtection="0">
      <alignment vertical="center"/>
    </xf>
    <xf numFmtId="0" fontId="74" fillId="33" borderId="0" applyNumberFormat="0" applyBorder="0" applyAlignment="0" applyProtection="0">
      <alignment vertical="center"/>
    </xf>
    <xf numFmtId="0" fontId="74" fillId="34" borderId="0" applyNumberFormat="0" applyBorder="0" applyAlignment="0" applyProtection="0">
      <alignment vertical="center"/>
    </xf>
    <xf numFmtId="0" fontId="75" fillId="35" borderId="0" applyNumberFormat="0" applyBorder="0" applyAlignment="0" applyProtection="0">
      <alignment vertical="center"/>
    </xf>
    <xf numFmtId="0" fontId="75" fillId="36" borderId="0" applyNumberFormat="0" applyBorder="0" applyAlignment="0" applyProtection="0">
      <alignment vertical="center"/>
    </xf>
    <xf numFmtId="0" fontId="74" fillId="37" borderId="0" applyNumberFormat="0" applyBorder="0" applyAlignment="0" applyProtection="0">
      <alignment vertical="center"/>
    </xf>
    <xf numFmtId="0" fontId="74" fillId="38" borderId="0" applyNumberFormat="0" applyBorder="0" applyAlignment="0" applyProtection="0">
      <alignment vertical="center"/>
    </xf>
    <xf numFmtId="0" fontId="75" fillId="39" borderId="0" applyNumberFormat="0" applyBorder="0" applyAlignment="0" applyProtection="0">
      <alignment vertical="center"/>
    </xf>
    <xf numFmtId="0" fontId="75" fillId="40" borderId="0" applyNumberFormat="0" applyBorder="0" applyAlignment="0" applyProtection="0">
      <alignment vertical="center"/>
    </xf>
    <xf numFmtId="0" fontId="74" fillId="41"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380952380952" defaultRowHeight="15" customHeight="1"/>
  <cols>
    <col min="1" max="1" width="5.1047619047619" style="1" customWidth="1"/>
    <col min="2" max="2" width="8.43809523809524" style="1" customWidth="1"/>
    <col min="3" max="12" width="17.552380952381"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538905.29</v>
      </c>
      <c r="D2" s="352">
        <f>'PR-RAS'!E6</f>
        <v>562171.71</v>
      </c>
      <c r="E2" s="352">
        <v>0</v>
      </c>
      <c r="F2" s="352">
        <v>0</v>
      </c>
      <c r="G2" s="353">
        <f t="shared" ref="G2:G274" si="0">(B2/1000)*(C2*1+D2*2)</f>
        <v>1663.24871</v>
      </c>
      <c r="H2" s="353">
        <f t="shared" ref="H2:H274" si="1">ABS(C2-ROUND(C2,0))+ABS(D2-ROUND(D2,0))</f>
        <v>0.57999999995809</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490783.61</v>
      </c>
      <c r="D45" s="349">
        <f>'PR-RAS'!E49</f>
        <v>512269.13</v>
      </c>
      <c r="E45" s="349">
        <v>0</v>
      </c>
      <c r="F45" s="349">
        <v>0</v>
      </c>
      <c r="G45" s="350">
        <f t="shared" si="0"/>
        <v>66674.16228</v>
      </c>
      <c r="H45" s="350">
        <f t="shared" si="1"/>
        <v>0.520000000018626</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490783.61</v>
      </c>
      <c r="D64" s="349">
        <f>'PR-RAS'!E68</f>
        <v>512269.13</v>
      </c>
      <c r="E64" s="349">
        <v>0</v>
      </c>
      <c r="F64" s="349">
        <v>0</v>
      </c>
      <c r="G64" s="350">
        <f t="shared" si="0"/>
        <v>95465.27781</v>
      </c>
      <c r="H64" s="350">
        <f t="shared" si="1"/>
        <v>0.520000000018626</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490783.61</v>
      </c>
      <c r="D65" s="349">
        <f>'PR-RAS'!E69</f>
        <v>512269.13</v>
      </c>
      <c r="E65" s="349">
        <v>0</v>
      </c>
      <c r="F65" s="349">
        <v>0</v>
      </c>
      <c r="G65" s="350">
        <f t="shared" si="0"/>
        <v>96980.59968</v>
      </c>
      <c r="H65" s="350">
        <f t="shared" si="1"/>
        <v>0.520000000018626</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32779.49</v>
      </c>
      <c r="D102" s="349">
        <f>'PR-RAS'!E106</f>
        <v>33386.36</v>
      </c>
      <c r="E102" s="349">
        <v>0</v>
      </c>
      <c r="F102" s="349">
        <v>0</v>
      </c>
      <c r="G102" s="350">
        <f t="shared" si="0"/>
        <v>10054.77321</v>
      </c>
      <c r="H102" s="350">
        <f t="shared" si="1"/>
        <v>0.849999999998545</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32779.49</v>
      </c>
      <c r="D108" s="349">
        <f>'PR-RAS'!E112</f>
        <v>33386.36</v>
      </c>
      <c r="E108" s="349">
        <v>0</v>
      </c>
      <c r="F108" s="349">
        <v>0</v>
      </c>
      <c r="G108" s="350">
        <f t="shared" si="0"/>
        <v>10652.08647</v>
      </c>
      <c r="H108" s="350">
        <f t="shared" si="1"/>
        <v>0.849999999998545</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32779.49</v>
      </c>
      <c r="D113" s="349">
        <f>'PR-RAS'!E117</f>
        <v>33386.36</v>
      </c>
      <c r="E113" s="349">
        <v>0</v>
      </c>
      <c r="F113" s="349">
        <v>0</v>
      </c>
      <c r="G113" s="350">
        <f t="shared" si="0"/>
        <v>11149.84752</v>
      </c>
      <c r="H113" s="350">
        <f t="shared" si="1"/>
        <v>0.849999999998545</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2090</v>
      </c>
      <c r="D121" s="349">
        <f>'PR-RAS'!E125</f>
        <v>550</v>
      </c>
      <c r="E121" s="349">
        <v>0</v>
      </c>
      <c r="F121" s="349">
        <v>0</v>
      </c>
      <c r="G121" s="350">
        <f t="shared" si="0"/>
        <v>382.8</v>
      </c>
      <c r="H121" s="350">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2090</v>
      </c>
      <c r="D125" s="349">
        <f>'PR-RAS'!E129</f>
        <v>550</v>
      </c>
      <c r="E125" s="349">
        <v>0</v>
      </c>
      <c r="F125" s="349">
        <v>0</v>
      </c>
      <c r="G125" s="350">
        <f t="shared" si="0"/>
        <v>395.56</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2090</v>
      </c>
      <c r="D126" s="349">
        <f>'PR-RAS'!E130</f>
        <v>550</v>
      </c>
      <c r="E126" s="349">
        <v>0</v>
      </c>
      <c r="F126" s="349">
        <v>0</v>
      </c>
      <c r="G126" s="350">
        <f t="shared" si="0"/>
        <v>398.75</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13252.19</v>
      </c>
      <c r="D130" s="349">
        <f>'PR-RAS'!E134</f>
        <v>15966.22</v>
      </c>
      <c r="E130" s="349">
        <v>0</v>
      </c>
      <c r="F130" s="349">
        <v>0</v>
      </c>
      <c r="G130" s="350">
        <f t="shared" si="0"/>
        <v>5828.81727</v>
      </c>
      <c r="H130" s="350">
        <f t="shared" si="1"/>
        <v>0.409999999999854</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13252.19</v>
      </c>
      <c r="D131" s="349">
        <f>'PR-RAS'!E135</f>
        <v>15966.22</v>
      </c>
      <c r="E131" s="349">
        <v>0</v>
      </c>
      <c r="F131" s="349">
        <v>0</v>
      </c>
      <c r="G131" s="350">
        <f t="shared" si="0"/>
        <v>5874.0019</v>
      </c>
      <c r="H131" s="350">
        <f t="shared" si="1"/>
        <v>0.409999999999854</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13252.19</v>
      </c>
      <c r="D132" s="349">
        <f>'PR-RAS'!E136</f>
        <v>15966.22</v>
      </c>
      <c r="E132" s="349">
        <v>0</v>
      </c>
      <c r="F132" s="349">
        <v>0</v>
      </c>
      <c r="G132" s="350">
        <f t="shared" si="0"/>
        <v>5919.18653</v>
      </c>
      <c r="H132" s="350">
        <f t="shared" si="1"/>
        <v>0.409999999999854</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542450.35</v>
      </c>
      <c r="D148" s="349">
        <f>'PR-RAS'!E152</f>
        <v>608768.77</v>
      </c>
      <c r="E148" s="349">
        <v>0</v>
      </c>
      <c r="F148" s="349">
        <v>0</v>
      </c>
      <c r="G148" s="350">
        <f t="shared" si="0"/>
        <v>258718.21983</v>
      </c>
      <c r="H148" s="350">
        <f t="shared" si="1"/>
        <v>0.579999999841675</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430949.43</v>
      </c>
      <c r="D149" s="349">
        <f>'PR-RAS'!E153</f>
        <v>496235.54</v>
      </c>
      <c r="E149" s="349">
        <v>0</v>
      </c>
      <c r="F149" s="349">
        <v>0</v>
      </c>
      <c r="G149" s="350">
        <f t="shared" si="0"/>
        <v>210666.23548</v>
      </c>
      <c r="H149" s="350">
        <f t="shared" si="1"/>
        <v>0.889999999955762</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359025.72</v>
      </c>
      <c r="D150" s="349">
        <f>'PR-RAS'!E154</f>
        <v>412269.29</v>
      </c>
      <c r="E150" s="349">
        <v>0</v>
      </c>
      <c r="F150" s="349">
        <v>0</v>
      </c>
      <c r="G150" s="350">
        <f t="shared" si="0"/>
        <v>176351.0807</v>
      </c>
      <c r="H150" s="350">
        <f t="shared" si="1"/>
        <v>0.570000000006985</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347389.12</v>
      </c>
      <c r="D151" s="349">
        <f>'PR-RAS'!E155</f>
        <v>399828.97</v>
      </c>
      <c r="E151" s="349">
        <v>0</v>
      </c>
      <c r="F151" s="349">
        <v>0</v>
      </c>
      <c r="G151" s="350">
        <f t="shared" si="0"/>
        <v>172057.059</v>
      </c>
      <c r="H151" s="350">
        <f t="shared" si="1"/>
        <v>0.150000000023283</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11636.6</v>
      </c>
      <c r="D153" s="349">
        <f>'PR-RAS'!E157</f>
        <v>12440.32</v>
      </c>
      <c r="E153" s="349">
        <v>0</v>
      </c>
      <c r="F153" s="349">
        <v>0</v>
      </c>
      <c r="G153" s="350">
        <f t="shared" si="0"/>
        <v>5550.62048</v>
      </c>
      <c r="H153" s="350">
        <f t="shared" si="1"/>
        <v>0.719999999999345</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12684.41</v>
      </c>
      <c r="D155" s="349">
        <f>'PR-RAS'!E159</f>
        <v>16724.32</v>
      </c>
      <c r="E155" s="349">
        <v>0</v>
      </c>
      <c r="F155" s="349">
        <v>0</v>
      </c>
      <c r="G155" s="350">
        <f t="shared" si="0"/>
        <v>7104.4897</v>
      </c>
      <c r="H155" s="350">
        <f t="shared" si="1"/>
        <v>0.729999999999563</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59239.3</v>
      </c>
      <c r="D156" s="349">
        <f>'PR-RAS'!E160</f>
        <v>67241.93</v>
      </c>
      <c r="E156" s="349">
        <v>0</v>
      </c>
      <c r="F156" s="349">
        <v>0</v>
      </c>
      <c r="G156" s="350">
        <f t="shared" si="0"/>
        <v>30027.0898</v>
      </c>
      <c r="H156" s="350">
        <f t="shared" si="1"/>
        <v>0.370000000009895</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59239.3</v>
      </c>
      <c r="D158" s="349">
        <f>'PR-RAS'!E162</f>
        <v>67241.93</v>
      </c>
      <c r="E158" s="349">
        <v>0</v>
      </c>
      <c r="F158" s="349">
        <v>0</v>
      </c>
      <c r="G158" s="350">
        <f t="shared" si="0"/>
        <v>30414.53612</v>
      </c>
      <c r="H158" s="350">
        <f t="shared" si="1"/>
        <v>0.370000000009895</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111183.86</v>
      </c>
      <c r="D160" s="349">
        <f>'PR-RAS'!E164</f>
        <v>112443.23</v>
      </c>
      <c r="E160" s="349">
        <v>0</v>
      </c>
      <c r="F160" s="349">
        <v>0</v>
      </c>
      <c r="G160" s="350">
        <f t="shared" si="0"/>
        <v>53435.18088</v>
      </c>
      <c r="H160" s="350">
        <f t="shared" si="1"/>
        <v>0.369999999980791</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33507.33</v>
      </c>
      <c r="D161" s="349">
        <f>'PR-RAS'!E165</f>
        <v>35133.07</v>
      </c>
      <c r="E161" s="349">
        <v>0</v>
      </c>
      <c r="F161" s="349">
        <v>0</v>
      </c>
      <c r="G161" s="350">
        <f t="shared" si="0"/>
        <v>16603.7552</v>
      </c>
      <c r="H161" s="350">
        <f t="shared" si="1"/>
        <v>0.400000000001455</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3030.22</v>
      </c>
      <c r="D162" s="349">
        <f>'PR-RAS'!E166</f>
        <v>589.56</v>
      </c>
      <c r="E162" s="349">
        <v>0</v>
      </c>
      <c r="F162" s="349">
        <v>0</v>
      </c>
      <c r="G162" s="350">
        <f t="shared" si="0"/>
        <v>677.70374</v>
      </c>
      <c r="H162" s="350">
        <f t="shared" si="1"/>
        <v>0.659999999999854</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30477.11</v>
      </c>
      <c r="D163" s="349">
        <f>'PR-RAS'!E167</f>
        <v>34543.51</v>
      </c>
      <c r="E163" s="349">
        <v>0</v>
      </c>
      <c r="F163" s="349">
        <v>0</v>
      </c>
      <c r="G163" s="350">
        <f t="shared" si="0"/>
        <v>16129.38906</v>
      </c>
      <c r="H163" s="350">
        <f t="shared" si="1"/>
        <v>0.599999999998545</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0</v>
      </c>
      <c r="E164" s="349">
        <v>0</v>
      </c>
      <c r="F164" s="349">
        <v>0</v>
      </c>
      <c r="G164" s="350">
        <f t="shared" si="0"/>
        <v>0</v>
      </c>
      <c r="H164" s="350">
        <f t="shared" si="1"/>
        <v>0</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15793.32</v>
      </c>
      <c r="D166" s="349">
        <f>'PR-RAS'!E170</f>
        <v>14986.03</v>
      </c>
      <c r="E166" s="349">
        <v>0</v>
      </c>
      <c r="F166" s="349">
        <v>0</v>
      </c>
      <c r="G166" s="350">
        <f t="shared" si="0"/>
        <v>7551.2877</v>
      </c>
      <c r="H166" s="350">
        <f t="shared" si="1"/>
        <v>0.349999999998545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4946.47</v>
      </c>
      <c r="D167" s="349">
        <f>'PR-RAS'!E171</f>
        <v>3614.46</v>
      </c>
      <c r="E167" s="349">
        <v>0</v>
      </c>
      <c r="F167" s="349">
        <v>0</v>
      </c>
      <c r="G167" s="350">
        <f t="shared" si="0"/>
        <v>2021.11474</v>
      </c>
      <c r="H167" s="350">
        <f t="shared" si="1"/>
        <v>0.930000000000291</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900.37</v>
      </c>
      <c r="D168" s="349">
        <f>'PR-RAS'!E172</f>
        <v>850.94</v>
      </c>
      <c r="E168" s="349">
        <v>0</v>
      </c>
      <c r="F168" s="349">
        <v>0</v>
      </c>
      <c r="G168" s="350">
        <f t="shared" si="0"/>
        <v>434.57575</v>
      </c>
      <c r="H168" s="350">
        <f t="shared" si="1"/>
        <v>0.42999999999995</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9704.32</v>
      </c>
      <c r="D169" s="349">
        <f>'PR-RAS'!E173</f>
        <v>9790.22</v>
      </c>
      <c r="E169" s="349">
        <v>0</v>
      </c>
      <c r="F169" s="349">
        <v>0</v>
      </c>
      <c r="G169" s="350">
        <f t="shared" si="0"/>
        <v>4919.83968</v>
      </c>
      <c r="H169" s="350">
        <f t="shared" si="1"/>
        <v>0.539999999999054</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129.78</v>
      </c>
      <c r="D170" s="349">
        <f>'PR-RAS'!E174</f>
        <v>525.41</v>
      </c>
      <c r="E170" s="349">
        <v>0</v>
      </c>
      <c r="F170" s="349">
        <v>0</v>
      </c>
      <c r="G170" s="350">
        <f t="shared" si="0"/>
        <v>199.5214</v>
      </c>
      <c r="H170" s="350">
        <f t="shared" si="1"/>
        <v>0.629999999999967</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112.38</v>
      </c>
      <c r="D171" s="349">
        <f>'PR-RAS'!E175</f>
        <v>205</v>
      </c>
      <c r="E171" s="349">
        <v>0</v>
      </c>
      <c r="F171" s="349">
        <v>0</v>
      </c>
      <c r="G171" s="350">
        <f t="shared" si="0"/>
        <v>88.8046</v>
      </c>
      <c r="H171" s="350">
        <f t="shared" si="1"/>
        <v>0.379999999999995</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0</v>
      </c>
      <c r="E173" s="349">
        <v>0</v>
      </c>
      <c r="F173" s="349">
        <v>0</v>
      </c>
      <c r="G173" s="350">
        <f t="shared" si="0"/>
        <v>0</v>
      </c>
      <c r="H173" s="350">
        <f t="shared" si="1"/>
        <v>0</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53327.65</v>
      </c>
      <c r="D174" s="349">
        <f>'PR-RAS'!E178</f>
        <v>55653.99</v>
      </c>
      <c r="E174" s="349">
        <v>0</v>
      </c>
      <c r="F174" s="349">
        <v>0</v>
      </c>
      <c r="G174" s="350">
        <f t="shared" si="0"/>
        <v>28481.96399</v>
      </c>
      <c r="H174" s="350">
        <f t="shared" si="1"/>
        <v>0.360000000000582</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1378.83</v>
      </c>
      <c r="D175" s="349">
        <f>'PR-RAS'!E179</f>
        <v>1312.28</v>
      </c>
      <c r="E175" s="349">
        <v>0</v>
      </c>
      <c r="F175" s="349">
        <v>0</v>
      </c>
      <c r="G175" s="350">
        <f t="shared" si="0"/>
        <v>696.58986</v>
      </c>
      <c r="H175" s="350">
        <f t="shared" si="1"/>
        <v>0.450000000000045</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5476.66</v>
      </c>
      <c r="D176" s="349">
        <f>'PR-RAS'!E180</f>
        <v>5691.44</v>
      </c>
      <c r="E176" s="349">
        <v>0</v>
      </c>
      <c r="F176" s="349">
        <v>0</v>
      </c>
      <c r="G176" s="350">
        <f t="shared" si="0"/>
        <v>2950.4195</v>
      </c>
      <c r="H176" s="350">
        <f t="shared" si="1"/>
        <v>0.779999999999745</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102</v>
      </c>
      <c r="D177" s="349">
        <f>'PR-RAS'!E181</f>
        <v>240</v>
      </c>
      <c r="E177" s="349">
        <v>0</v>
      </c>
      <c r="F177" s="349">
        <v>0</v>
      </c>
      <c r="G177" s="350">
        <f t="shared" si="0"/>
        <v>102.432</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2441.91</v>
      </c>
      <c r="D178" s="349">
        <f>'PR-RAS'!E182</f>
        <v>2451.83</v>
      </c>
      <c r="E178" s="349">
        <v>0</v>
      </c>
      <c r="F178" s="349">
        <v>0</v>
      </c>
      <c r="G178" s="350">
        <f t="shared" si="0"/>
        <v>1300.16589</v>
      </c>
      <c r="H178" s="350">
        <f t="shared" si="1"/>
        <v>0.260000000000218</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1592.7</v>
      </c>
      <c r="D180" s="349">
        <f>'PR-RAS'!E184</f>
        <v>955.62</v>
      </c>
      <c r="E180" s="349">
        <v>0</v>
      </c>
      <c r="F180" s="349">
        <v>0</v>
      </c>
      <c r="G180" s="350">
        <f t="shared" si="0"/>
        <v>627.20526</v>
      </c>
      <c r="H180" s="350">
        <f t="shared" si="1"/>
        <v>0.67999999999995</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36332.6</v>
      </c>
      <c r="D181" s="349">
        <f>'PR-RAS'!E185</f>
        <v>38318.83</v>
      </c>
      <c r="E181" s="349">
        <v>0</v>
      </c>
      <c r="F181" s="349">
        <v>0</v>
      </c>
      <c r="G181" s="350">
        <f t="shared" si="0"/>
        <v>20334.6468</v>
      </c>
      <c r="H181" s="350">
        <f t="shared" si="1"/>
        <v>0.569999999999709</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3855.69</v>
      </c>
      <c r="D182" s="349">
        <f>'PR-RAS'!E186</f>
        <v>4046.56</v>
      </c>
      <c r="E182" s="349">
        <v>0</v>
      </c>
      <c r="F182" s="349">
        <v>0</v>
      </c>
      <c r="G182" s="350">
        <f t="shared" si="0"/>
        <v>2162.73461</v>
      </c>
      <c r="H182" s="350">
        <f t="shared" si="1"/>
        <v>0.75</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2147.26</v>
      </c>
      <c r="D183" s="349">
        <f>'PR-RAS'!E187</f>
        <v>2637.43</v>
      </c>
      <c r="E183" s="349">
        <v>0</v>
      </c>
      <c r="F183" s="349">
        <v>0</v>
      </c>
      <c r="G183" s="350">
        <f t="shared" si="0"/>
        <v>1350.82584</v>
      </c>
      <c r="H183" s="350">
        <f t="shared" si="1"/>
        <v>0.690000000000055</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688.1</v>
      </c>
      <c r="D184" s="349">
        <f>'PR-RAS'!E188</f>
        <v>605.51</v>
      </c>
      <c r="E184" s="349">
        <v>0</v>
      </c>
      <c r="F184" s="349">
        <v>0</v>
      </c>
      <c r="G184" s="350">
        <f t="shared" si="0"/>
        <v>347.53896</v>
      </c>
      <c r="H184" s="350">
        <f t="shared" si="1"/>
        <v>0.590000000000032</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7867.46</v>
      </c>
      <c r="D190" s="349">
        <f>'PR-RAS'!E194</f>
        <v>6064.63</v>
      </c>
      <c r="E190" s="349">
        <v>0</v>
      </c>
      <c r="F190" s="349">
        <v>0</v>
      </c>
      <c r="G190" s="350">
        <f t="shared" si="0"/>
        <v>3779.38008</v>
      </c>
      <c r="H190" s="350">
        <f t="shared" si="1"/>
        <v>0.830000000001746</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4074.68</v>
      </c>
      <c r="D193" s="349">
        <f>'PR-RAS'!E197</f>
        <v>1622.78</v>
      </c>
      <c r="E193" s="349">
        <v>0</v>
      </c>
      <c r="F193" s="349">
        <v>0</v>
      </c>
      <c r="G193" s="350">
        <f t="shared" si="0"/>
        <v>1405.48608</v>
      </c>
      <c r="H193" s="350">
        <f t="shared" si="1"/>
        <v>0.540000000000191</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830</v>
      </c>
      <c r="D194" s="349">
        <f>'PR-RAS'!E198</f>
        <v>845</v>
      </c>
      <c r="E194" s="349">
        <v>0</v>
      </c>
      <c r="F194" s="349">
        <v>0</v>
      </c>
      <c r="G194" s="350">
        <f t="shared" si="0"/>
        <v>486.36</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2962.78</v>
      </c>
      <c r="D197" s="349">
        <f>'PR-RAS'!E201</f>
        <v>3596.85</v>
      </c>
      <c r="E197" s="349">
        <v>0</v>
      </c>
      <c r="F197" s="349">
        <v>0</v>
      </c>
      <c r="G197" s="350">
        <f t="shared" si="0"/>
        <v>1990.67008</v>
      </c>
      <c r="H197" s="350">
        <f t="shared" si="1"/>
        <v>0.369999999999891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42.48</v>
      </c>
      <c r="D198" s="349">
        <f>'PR-RAS'!E202</f>
        <v>90</v>
      </c>
      <c r="E198" s="349">
        <v>0</v>
      </c>
      <c r="F198" s="349">
        <v>0</v>
      </c>
      <c r="G198" s="350">
        <f t="shared" si="0"/>
        <v>43.82856</v>
      </c>
      <c r="H198" s="350">
        <f t="shared" si="1"/>
        <v>0.479999999999997</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42.48</v>
      </c>
      <c r="D212" s="349">
        <f>'PR-RAS'!E216</f>
        <v>90</v>
      </c>
      <c r="E212" s="349">
        <v>0</v>
      </c>
      <c r="F212" s="349">
        <v>0</v>
      </c>
      <c r="G212" s="350">
        <f t="shared" si="0"/>
        <v>46.94328</v>
      </c>
      <c r="H212" s="350">
        <f t="shared" si="1"/>
        <v>0.479999999999997</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42.48</v>
      </c>
      <c r="D213" s="349">
        <f>'PR-RAS'!E217</f>
        <v>90</v>
      </c>
      <c r="E213" s="349">
        <v>0</v>
      </c>
      <c r="F213" s="349">
        <v>0</v>
      </c>
      <c r="G213" s="350">
        <f t="shared" si="0"/>
        <v>47.16576</v>
      </c>
      <c r="H213" s="350">
        <f t="shared" si="1"/>
        <v>0.479999999999997</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274.58</v>
      </c>
      <c r="D269" s="349">
        <f>'PR-RAS'!E273</f>
        <v>0</v>
      </c>
      <c r="E269" s="349">
        <v>0</v>
      </c>
      <c r="F269" s="349">
        <v>0</v>
      </c>
      <c r="G269" s="350">
        <f t="shared" si="0"/>
        <v>73.58744</v>
      </c>
      <c r="H269" s="350">
        <f t="shared" si="1"/>
        <v>0.420000000000016</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274.58</v>
      </c>
      <c r="D270" s="349">
        <f>'PR-RAS'!E274</f>
        <v>0</v>
      </c>
      <c r="E270" s="349">
        <v>0</v>
      </c>
      <c r="F270" s="349">
        <v>0</v>
      </c>
      <c r="G270" s="350">
        <f t="shared" si="0"/>
        <v>73.86202</v>
      </c>
      <c r="H270" s="350">
        <f t="shared" si="1"/>
        <v>0.420000000000016</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274.58</v>
      </c>
      <c r="D272" s="349">
        <f>'PR-RAS'!E276</f>
        <v>0</v>
      </c>
      <c r="E272" s="349">
        <v>0</v>
      </c>
      <c r="F272" s="349">
        <v>0</v>
      </c>
      <c r="G272" s="350">
        <f t="shared" si="0"/>
        <v>74.41118</v>
      </c>
      <c r="H272" s="350">
        <f t="shared" si="1"/>
        <v>0.420000000000016</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542450.35</v>
      </c>
      <c r="D295" s="349">
        <f>'PR-RAS'!E299</f>
        <v>608768.77</v>
      </c>
      <c r="E295" s="349">
        <v>0</v>
      </c>
      <c r="F295" s="349">
        <v>0</v>
      </c>
      <c r="G295" s="350">
        <f t="shared" si="12"/>
        <v>517436.43966</v>
      </c>
      <c r="H295" s="350">
        <f t="shared" si="13"/>
        <v>0.579999999841675</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0</v>
      </c>
      <c r="D296" s="349">
        <f>'PR-RAS'!E300</f>
        <v>0</v>
      </c>
      <c r="E296" s="349">
        <v>0</v>
      </c>
      <c r="F296" s="349">
        <v>0</v>
      </c>
      <c r="G296" s="350">
        <f t="shared" si="12"/>
        <v>0</v>
      </c>
      <c r="H296" s="350">
        <f t="shared" si="13"/>
        <v>0</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3545.05999999994</v>
      </c>
      <c r="D297" s="349">
        <f>'PR-RAS'!E301</f>
        <v>46597.0600000001</v>
      </c>
      <c r="E297" s="349">
        <v>0</v>
      </c>
      <c r="F297" s="349">
        <v>0</v>
      </c>
      <c r="G297" s="350">
        <f t="shared" si="12"/>
        <v>28634.79728</v>
      </c>
      <c r="H297" s="350">
        <f t="shared" si="13"/>
        <v>0.119999999995343</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22018.42</v>
      </c>
      <c r="D298" s="349">
        <f>'PR-RAS'!E302</f>
        <v>18473.36</v>
      </c>
      <c r="E298" s="349">
        <v>0</v>
      </c>
      <c r="F298" s="349">
        <v>0</v>
      </c>
      <c r="G298" s="350">
        <f t="shared" si="12"/>
        <v>17512.64658</v>
      </c>
      <c r="H298" s="350">
        <f t="shared" si="13"/>
        <v>0.779999999998836</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3833</v>
      </c>
      <c r="D300" s="349">
        <f>'PR-RAS'!E304</f>
        <v>48131.52</v>
      </c>
      <c r="E300" s="349">
        <v>0</v>
      </c>
      <c r="F300" s="349">
        <v>0</v>
      </c>
      <c r="G300" s="350">
        <f t="shared" si="12"/>
        <v>29928.71596</v>
      </c>
      <c r="H300" s="350">
        <f t="shared" si="13"/>
        <v>0.480000000003201</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0</v>
      </c>
      <c r="D355" s="349">
        <f>'PR-RAS'!E360</f>
        <v>942.43</v>
      </c>
      <c r="E355" s="349">
        <v>0</v>
      </c>
      <c r="F355" s="349">
        <v>0</v>
      </c>
      <c r="G355" s="350">
        <f t="shared" si="12"/>
        <v>667.24044</v>
      </c>
      <c r="H355" s="350">
        <f t="shared" si="13"/>
        <v>0.430000000000064</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0</v>
      </c>
      <c r="D368" s="349">
        <f>'PR-RAS'!E373</f>
        <v>942.43</v>
      </c>
      <c r="E368" s="349">
        <v>0</v>
      </c>
      <c r="F368" s="349">
        <v>0</v>
      </c>
      <c r="G368" s="350">
        <f t="shared" si="12"/>
        <v>691.74362</v>
      </c>
      <c r="H368" s="350">
        <f t="shared" si="13"/>
        <v>0.430000000000064</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0</v>
      </c>
      <c r="D374" s="349">
        <f>'PR-RAS'!E379</f>
        <v>942.43</v>
      </c>
      <c r="E374" s="349">
        <v>0</v>
      </c>
      <c r="F374" s="349">
        <v>0</v>
      </c>
      <c r="G374" s="350">
        <f t="shared" si="12"/>
        <v>703.05278</v>
      </c>
      <c r="H374" s="350">
        <f t="shared" si="13"/>
        <v>0.430000000000064</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0</v>
      </c>
      <c r="E375" s="349">
        <v>0</v>
      </c>
      <c r="F375" s="349">
        <v>0</v>
      </c>
      <c r="G375" s="350">
        <f t="shared" si="12"/>
        <v>0</v>
      </c>
      <c r="H375" s="350">
        <f t="shared" si="13"/>
        <v>0</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319.93</v>
      </c>
      <c r="E377" s="349">
        <v>0</v>
      </c>
      <c r="F377" s="349">
        <v>0</v>
      </c>
      <c r="G377" s="350">
        <f t="shared" si="12"/>
        <v>240.58736</v>
      </c>
      <c r="H377" s="350">
        <f t="shared" si="13"/>
        <v>0.0699999999999932</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622.5</v>
      </c>
      <c r="E380" s="349">
        <v>0</v>
      </c>
      <c r="F380" s="349">
        <v>0</v>
      </c>
      <c r="G380" s="350">
        <f t="shared" si="12"/>
        <v>471.855</v>
      </c>
      <c r="H380" s="350">
        <f t="shared" si="13"/>
        <v>0.5</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0</v>
      </c>
      <c r="D413" s="349">
        <f>'PR-RAS'!E418</f>
        <v>942.43</v>
      </c>
      <c r="E413" s="349">
        <v>0</v>
      </c>
      <c r="F413" s="349">
        <v>0</v>
      </c>
      <c r="G413" s="350">
        <f t="shared" si="12"/>
        <v>776.56232</v>
      </c>
      <c r="H413" s="350">
        <f t="shared" si="13"/>
        <v>0.430000000000064</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4029.79</v>
      </c>
      <c r="D415" s="349">
        <f>'PR-RAS'!E420</f>
        <v>4029.79</v>
      </c>
      <c r="E415" s="349">
        <v>0</v>
      </c>
      <c r="F415" s="349">
        <v>0</v>
      </c>
      <c r="G415" s="350">
        <f t="shared" si="12"/>
        <v>5004.99918</v>
      </c>
      <c r="H415" s="350">
        <f t="shared" si="13"/>
        <v>0.420000000000073</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538905.29</v>
      </c>
      <c r="D417" s="349">
        <f>'PR-RAS'!E422</f>
        <v>562171.71</v>
      </c>
      <c r="E417" s="349">
        <v>0</v>
      </c>
      <c r="F417" s="349">
        <v>0</v>
      </c>
      <c r="G417" s="350">
        <f t="shared" si="12"/>
        <v>691911.46336</v>
      </c>
      <c r="H417" s="350">
        <f t="shared" si="13"/>
        <v>0.57999999995809</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542450.35</v>
      </c>
      <c r="D418" s="349">
        <f>'PR-RAS'!E423</f>
        <v>609711.2</v>
      </c>
      <c r="E418" s="349">
        <v>0</v>
      </c>
      <c r="F418" s="349">
        <v>0</v>
      </c>
      <c r="G418" s="350">
        <f t="shared" si="12"/>
        <v>734700.93675</v>
      </c>
      <c r="H418" s="350">
        <f t="shared" si="13"/>
        <v>0.549999999930151</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3545.05999999994</v>
      </c>
      <c r="D420" s="349">
        <f>'PR-RAS'!E425</f>
        <v>47539.4900000001</v>
      </c>
      <c r="E420" s="349">
        <v>0</v>
      </c>
      <c r="F420" s="349">
        <v>0</v>
      </c>
      <c r="G420" s="350">
        <f t="shared" si="12"/>
        <v>41323.4727600001</v>
      </c>
      <c r="H420" s="350">
        <f t="shared" si="13"/>
        <v>0.550000000046566</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17988.63</v>
      </c>
      <c r="D421" s="349">
        <f>'PR-RAS'!E426</f>
        <v>14443.57</v>
      </c>
      <c r="E421" s="349">
        <v>0</v>
      </c>
      <c r="F421" s="349">
        <v>0</v>
      </c>
      <c r="G421" s="350">
        <f t="shared" si="12"/>
        <v>19687.8234</v>
      </c>
      <c r="H421" s="350">
        <f t="shared" si="13"/>
        <v>0.80000000000291</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3833</v>
      </c>
      <c r="D423" s="349">
        <f>'PR-RAS'!E428</f>
        <v>48131.52</v>
      </c>
      <c r="E423" s="349">
        <v>0</v>
      </c>
      <c r="F423" s="349">
        <v>0</v>
      </c>
      <c r="G423" s="350">
        <f t="shared" si="12"/>
        <v>42240.52888</v>
      </c>
      <c r="H423" s="350">
        <f t="shared" si="13"/>
        <v>0.480000000003201</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538905.29</v>
      </c>
      <c r="D637" s="349">
        <f>'PR-RAS'!E643</f>
        <v>562171.71</v>
      </c>
      <c r="E637" s="349">
        <v>0</v>
      </c>
      <c r="F637" s="349">
        <v>0</v>
      </c>
      <c r="G637" s="350">
        <f t="shared" si="14"/>
        <v>1057826.17956</v>
      </c>
      <c r="H637" s="350">
        <f t="shared" si="15"/>
        <v>0.57999999995809</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542450.35</v>
      </c>
      <c r="D638" s="349">
        <f>'PR-RAS'!E644</f>
        <v>609711.2</v>
      </c>
      <c r="E638" s="349">
        <v>0</v>
      </c>
      <c r="F638" s="349">
        <v>0</v>
      </c>
      <c r="G638" s="350">
        <f t="shared" si="14"/>
        <v>1122312.94175</v>
      </c>
      <c r="H638" s="350">
        <f t="shared" si="15"/>
        <v>0.549999999930151</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3545.05999999994</v>
      </c>
      <c r="D640" s="349">
        <f>'PR-RAS'!E646</f>
        <v>47539.4900000001</v>
      </c>
      <c r="E640" s="349">
        <v>0</v>
      </c>
      <c r="F640" s="349">
        <v>0</v>
      </c>
      <c r="G640" s="350">
        <f t="shared" si="14"/>
        <v>63020.7615600001</v>
      </c>
      <c r="H640" s="350">
        <f t="shared" si="15"/>
        <v>0.550000000046566</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17988.63</v>
      </c>
      <c r="D641" s="349">
        <f>'PR-RAS'!E647</f>
        <v>14443.57</v>
      </c>
      <c r="E641" s="349">
        <v>0</v>
      </c>
      <c r="F641" s="349">
        <v>0</v>
      </c>
      <c r="G641" s="350">
        <f t="shared" si="14"/>
        <v>30000.4928</v>
      </c>
      <c r="H641" s="350">
        <f t="shared" si="15"/>
        <v>0.80000000000291</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14443.5700000001</v>
      </c>
      <c r="D643" s="349">
        <f>'PR-RAS'!E649</f>
        <v>0</v>
      </c>
      <c r="E643" s="349">
        <v>0</v>
      </c>
      <c r="F643" s="349">
        <v>0</v>
      </c>
      <c r="G643" s="350">
        <f t="shared" si="14"/>
        <v>9272.77194000004</v>
      </c>
      <c r="H643" s="350">
        <f t="shared" si="15"/>
        <v>0.429999999942083</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33095.9200000001</v>
      </c>
      <c r="E644" s="349">
        <v>0</v>
      </c>
      <c r="F644" s="349">
        <v>0</v>
      </c>
      <c r="G644" s="350">
        <f t="shared" si="14"/>
        <v>42561.3531200001</v>
      </c>
      <c r="H644" s="350">
        <f t="shared" si="15"/>
        <v>0.0799999998926069</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41049.98</v>
      </c>
      <c r="D645" s="349">
        <f>'PR-RAS'!E651</f>
        <v>0</v>
      </c>
      <c r="E645" s="349">
        <v>0</v>
      </c>
      <c r="F645" s="349">
        <v>0</v>
      </c>
      <c r="G645" s="350">
        <f t="shared" si="14"/>
        <v>26436.18712</v>
      </c>
      <c r="H645" s="350">
        <f t="shared" si="15"/>
        <v>0.0199999999967986</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0</v>
      </c>
      <c r="D646" s="349">
        <f>'PR-RAS'!E653</f>
        <v>0</v>
      </c>
      <c r="E646" s="349">
        <v>0</v>
      </c>
      <c r="F646" s="349">
        <v>0</v>
      </c>
      <c r="G646" s="350">
        <f t="shared" si="14"/>
        <v>0</v>
      </c>
      <c r="H646" s="350">
        <f t="shared" si="15"/>
        <v>0</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41609.68</v>
      </c>
      <c r="D647" s="349">
        <f>'PR-RAS'!E654</f>
        <v>36169.24</v>
      </c>
      <c r="E647" s="349">
        <v>0</v>
      </c>
      <c r="F647" s="349">
        <v>0</v>
      </c>
      <c r="G647" s="350">
        <f t="shared" si="14"/>
        <v>73610.51136</v>
      </c>
      <c r="H647" s="350">
        <f t="shared" si="15"/>
        <v>0.559999999997672</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41609.68</v>
      </c>
      <c r="D648" s="349">
        <f>'PR-RAS'!E655</f>
        <v>36169.24</v>
      </c>
      <c r="E648" s="349">
        <v>0</v>
      </c>
      <c r="F648" s="349">
        <v>0</v>
      </c>
      <c r="G648" s="350">
        <f t="shared" si="14"/>
        <v>73724.45952</v>
      </c>
      <c r="H648" s="350">
        <f t="shared" si="15"/>
        <v>0.559999999997672</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0</v>
      </c>
      <c r="D649" s="349">
        <f>'PR-RAS'!E656</f>
        <v>0</v>
      </c>
      <c r="E649" s="349">
        <v>0</v>
      </c>
      <c r="F649" s="349">
        <v>0</v>
      </c>
      <c r="G649" s="350">
        <f t="shared" si="14"/>
        <v>0</v>
      </c>
      <c r="H649" s="350">
        <f t="shared" si="15"/>
        <v>0</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16</v>
      </c>
      <c r="D651" s="349">
        <f>'PR-RAS'!E658</f>
        <v>19</v>
      </c>
      <c r="E651" s="349">
        <v>0</v>
      </c>
      <c r="F651" s="349">
        <v>0</v>
      </c>
      <c r="G651" s="350">
        <f t="shared" si="14"/>
        <v>35.1</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16</v>
      </c>
      <c r="D653" s="349">
        <f>'PR-RAS'!E660</f>
        <v>19</v>
      </c>
      <c r="E653" s="349">
        <v>0</v>
      </c>
      <c r="F653" s="349">
        <v>0</v>
      </c>
      <c r="G653" s="350">
        <f t="shared" si="14"/>
        <v>35.208</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489983.61</v>
      </c>
      <c r="D676" s="349">
        <f>'PR-RAS'!E683</f>
        <v>511619.13</v>
      </c>
      <c r="E676" s="349">
        <v>0</v>
      </c>
      <c r="F676" s="349">
        <v>0</v>
      </c>
      <c r="G676" s="350">
        <f t="shared" si="14"/>
        <v>1021424.76225</v>
      </c>
      <c r="H676" s="350">
        <f t="shared" si="15"/>
        <v>0.520000000018626</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800</v>
      </c>
      <c r="D677" s="349">
        <f>'PR-RAS'!E684</f>
        <v>650</v>
      </c>
      <c r="E677" s="349">
        <v>0</v>
      </c>
      <c r="F677" s="349">
        <v>0</v>
      </c>
      <c r="G677" s="350">
        <f t="shared" si="14"/>
        <v>1419.6</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32779.49</v>
      </c>
      <c r="D717" s="349">
        <f>'PR-RAS'!E724</f>
        <v>27651.36</v>
      </c>
      <c r="E717" s="349">
        <v>0</v>
      </c>
      <c r="F717" s="349">
        <v>0</v>
      </c>
      <c r="G717" s="350">
        <f t="shared" si="14"/>
        <v>63066.86236</v>
      </c>
      <c r="H717" s="350">
        <f t="shared" si="15"/>
        <v>0.849999999998545</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441.44</v>
      </c>
      <c r="D726" s="349">
        <f>'PR-RAS'!E733</f>
        <v>882.88</v>
      </c>
      <c r="E726" s="349">
        <v>0</v>
      </c>
      <c r="F726" s="349">
        <v>0</v>
      </c>
      <c r="G726" s="350">
        <f t="shared" si="14"/>
        <v>1600.22</v>
      </c>
      <c r="H726" s="350">
        <f t="shared" si="15"/>
        <v>0.560000000000002</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30477.11</v>
      </c>
      <c r="D727" s="349">
        <f>'PR-RAS'!E734</f>
        <v>34543.51</v>
      </c>
      <c r="E727" s="349">
        <v>0</v>
      </c>
      <c r="F727" s="349">
        <v>0</v>
      </c>
      <c r="G727" s="350">
        <f t="shared" si="14"/>
        <v>72283.55838</v>
      </c>
      <c r="H727" s="350">
        <f t="shared" si="15"/>
        <v>0.599999999998545</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1592.7</v>
      </c>
      <c r="D729" s="349">
        <f>'PR-RAS'!E736</f>
        <v>955.62</v>
      </c>
      <c r="E729" s="349">
        <v>0</v>
      </c>
      <c r="F729" s="349">
        <v>0</v>
      </c>
      <c r="G729" s="350">
        <f t="shared" si="14"/>
        <v>2550.86832</v>
      </c>
      <c r="H729" s="350">
        <f t="shared" si="15"/>
        <v>0.67999999999995</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36332.6</v>
      </c>
      <c r="D731" s="349">
        <f>'PR-RAS'!E738</f>
        <v>36068.83</v>
      </c>
      <c r="E731" s="349">
        <v>0</v>
      </c>
      <c r="F731" s="349">
        <v>0</v>
      </c>
      <c r="G731" s="350">
        <f t="shared" si="14"/>
        <v>79183.2898</v>
      </c>
      <c r="H731" s="350">
        <f t="shared" si="15"/>
        <v>0.569999999999709</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514435.24</v>
      </c>
      <c r="D1011" s="352">
        <f>BILANCA!E6</f>
        <v>499809.86</v>
      </c>
      <c r="E1011" s="352">
        <v>0</v>
      </c>
      <c r="F1011" s="352">
        <v>0</v>
      </c>
      <c r="G1011" s="353">
        <f t="shared" ref="G1011:G1306" si="38">B1011/1000*C1011+B1011/500*D1011</f>
        <v>1514.05496</v>
      </c>
      <c r="H1011" s="353">
        <f t="shared" si="35"/>
        <v>0.379999999946449</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454246.29</v>
      </c>
      <c r="D1012" s="349">
        <f>BILANCA!E7</f>
        <v>437956.45</v>
      </c>
      <c r="E1012" s="349">
        <v>0</v>
      </c>
      <c r="F1012" s="349">
        <v>0</v>
      </c>
      <c r="G1012" s="350">
        <f t="shared" si="38"/>
        <v>2660.31838</v>
      </c>
      <c r="H1012" s="350">
        <f t="shared" si="35"/>
        <v>0.739999999874271</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454246.29</v>
      </c>
      <c r="D1017" s="349">
        <f>BILANCA!E12</f>
        <v>437956.45</v>
      </c>
      <c r="E1017" s="349">
        <v>0</v>
      </c>
      <c r="F1017" s="349">
        <v>0</v>
      </c>
      <c r="G1017" s="350">
        <f t="shared" si="38"/>
        <v>9311.11433</v>
      </c>
      <c r="H1017" s="350">
        <f t="shared" si="35"/>
        <v>0.739999999874271</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432932.28</v>
      </c>
      <c r="D1018" s="349">
        <f>BILANCA!E13</f>
        <v>424868.7</v>
      </c>
      <c r="E1018" s="349">
        <v>0</v>
      </c>
      <c r="F1018" s="349">
        <v>0</v>
      </c>
      <c r="G1018" s="350">
        <f t="shared" si="38"/>
        <v>10261.35744</v>
      </c>
      <c r="H1018" s="350">
        <f t="shared" si="35"/>
        <v>0.580000000016298</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645086.73</v>
      </c>
      <c r="D1020" s="349">
        <f>BILANCA!E15</f>
        <v>645086.73</v>
      </c>
      <c r="E1020" s="349">
        <v>0</v>
      </c>
      <c r="F1020" s="349">
        <v>0</v>
      </c>
      <c r="G1020" s="350">
        <f t="shared" si="38"/>
        <v>19352.6019</v>
      </c>
      <c r="H1020" s="350">
        <f t="shared" si="35"/>
        <v>0.540000000037253</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212154.45</v>
      </c>
      <c r="D1023" s="349">
        <f>BILANCA!E18</f>
        <v>220218.03</v>
      </c>
      <c r="E1023" s="349">
        <v>0</v>
      </c>
      <c r="F1023" s="349">
        <v>0</v>
      </c>
      <c r="G1023" s="350">
        <f t="shared" si="38"/>
        <v>8483.67663</v>
      </c>
      <c r="H1023" s="350">
        <f t="shared" si="35"/>
        <v>0.480000000010477</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21314.01</v>
      </c>
      <c r="D1024" s="349">
        <f>BILANCA!E19</f>
        <v>13087.75</v>
      </c>
      <c r="E1024" s="349">
        <v>0</v>
      </c>
      <c r="F1024" s="349">
        <v>0</v>
      </c>
      <c r="G1024" s="350">
        <f t="shared" si="38"/>
        <v>664.85314</v>
      </c>
      <c r="H1024" s="350">
        <f t="shared" si="35"/>
        <v>0.259999999980209</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67095</v>
      </c>
      <c r="D1025" s="349">
        <f>BILANCA!E20</f>
        <v>67095</v>
      </c>
      <c r="E1025" s="349">
        <v>0</v>
      </c>
      <c r="F1025" s="349">
        <v>0</v>
      </c>
      <c r="G1025" s="350">
        <f t="shared" si="38"/>
        <v>3019.275</v>
      </c>
      <c r="H1025" s="350">
        <f t="shared" si="35"/>
        <v>0</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14942.58</v>
      </c>
      <c r="D1026" s="349">
        <f>BILANCA!E21</f>
        <v>14942.58</v>
      </c>
      <c r="E1026" s="349">
        <v>0</v>
      </c>
      <c r="F1026" s="349">
        <v>0</v>
      </c>
      <c r="G1026" s="350">
        <f t="shared" si="38"/>
        <v>717.24384</v>
      </c>
      <c r="H1026" s="350">
        <f t="shared" si="35"/>
        <v>0.840000000000146</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0</v>
      </c>
      <c r="D1027" s="349">
        <f>BILANCA!E22</f>
        <v>319.93</v>
      </c>
      <c r="E1027" s="349">
        <v>0</v>
      </c>
      <c r="F1027" s="349">
        <v>0</v>
      </c>
      <c r="G1027" s="350">
        <f t="shared" si="38"/>
        <v>10.87762</v>
      </c>
      <c r="H1027" s="350">
        <f t="shared" si="35"/>
        <v>0.0699999999999932</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118502.11</v>
      </c>
      <c r="D1030" s="349">
        <f>BILANCA!E25</f>
        <v>119124.61</v>
      </c>
      <c r="E1030" s="349">
        <v>0</v>
      </c>
      <c r="F1030" s="349">
        <v>0</v>
      </c>
      <c r="G1030" s="350">
        <f t="shared" si="38"/>
        <v>7135.0266</v>
      </c>
      <c r="H1030" s="350">
        <f t="shared" si="35"/>
        <v>0.5</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5239.21</v>
      </c>
      <c r="D1031" s="349">
        <f>BILANCA!E26</f>
        <v>5239.21</v>
      </c>
      <c r="E1031" s="349">
        <v>0</v>
      </c>
      <c r="F1031" s="349">
        <v>0</v>
      </c>
      <c r="G1031" s="350">
        <f t="shared" si="38"/>
        <v>330.07023</v>
      </c>
      <c r="H1031" s="350">
        <f t="shared" si="35"/>
        <v>0.420000000000073</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184464.89</v>
      </c>
      <c r="D1033" s="349">
        <f>BILANCA!E28</f>
        <v>193633.58</v>
      </c>
      <c r="E1033" s="349">
        <v>0</v>
      </c>
      <c r="F1033" s="349">
        <v>0</v>
      </c>
      <c r="G1033" s="350">
        <f t="shared" si="38"/>
        <v>13149.83715</v>
      </c>
      <c r="H1033" s="350">
        <f t="shared" si="35"/>
        <v>0.529999999998836</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6232.3</v>
      </c>
      <c r="D1041" s="349">
        <f>BILANCA!E36</f>
        <v>6232.3</v>
      </c>
      <c r="E1041" s="349">
        <v>0</v>
      </c>
      <c r="F1041" s="349">
        <v>0</v>
      </c>
      <c r="G1041" s="350">
        <f t="shared" si="38"/>
        <v>579.6039</v>
      </c>
      <c r="H1041" s="350">
        <f t="shared" si="35"/>
        <v>0.600000000000364</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6232.3</v>
      </c>
      <c r="D1045" s="349">
        <f>BILANCA!E40</f>
        <v>6232.3</v>
      </c>
      <c r="E1045" s="349">
        <v>0</v>
      </c>
      <c r="F1045" s="349">
        <v>0</v>
      </c>
      <c r="G1045" s="350">
        <f t="shared" si="38"/>
        <v>654.3915</v>
      </c>
      <c r="H1045" s="350">
        <f t="shared" si="35"/>
        <v>0.600000000000364</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5236.49</v>
      </c>
      <c r="D1059" s="349">
        <f>BILANCA!E54</f>
        <v>5441.49</v>
      </c>
      <c r="E1059" s="349">
        <v>0</v>
      </c>
      <c r="F1059" s="349">
        <v>0</v>
      </c>
      <c r="G1059" s="350">
        <f t="shared" si="38"/>
        <v>789.85403</v>
      </c>
      <c r="H1059" s="350">
        <f t="shared" si="35"/>
        <v>0.979999999999563</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5236.49</v>
      </c>
      <c r="D1060" s="349">
        <f>BILANCA!E55</f>
        <v>5441.49</v>
      </c>
      <c r="E1060" s="349">
        <v>0</v>
      </c>
      <c r="F1060" s="349">
        <v>0</v>
      </c>
      <c r="G1060" s="350">
        <f t="shared" si="38"/>
        <v>805.9735</v>
      </c>
      <c r="H1060" s="350">
        <f t="shared" si="35"/>
        <v>0.979999999999563</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60188.95</v>
      </c>
      <c r="D1074" s="349">
        <f>BILANCA!E69</f>
        <v>61853.41</v>
      </c>
      <c r="E1074" s="349">
        <v>0</v>
      </c>
      <c r="F1074" s="349">
        <v>0</v>
      </c>
      <c r="G1074" s="350">
        <f t="shared" si="38"/>
        <v>11769.32928</v>
      </c>
      <c r="H1074" s="350">
        <f t="shared" si="35"/>
        <v>0.460000000006403</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0</v>
      </c>
      <c r="D1075" s="349">
        <f>BILANCA!E70</f>
        <v>0</v>
      </c>
      <c r="E1075" s="349">
        <v>0</v>
      </c>
      <c r="F1075" s="349">
        <v>0</v>
      </c>
      <c r="G1075" s="350">
        <f t="shared" si="38"/>
        <v>0</v>
      </c>
      <c r="H1075" s="350">
        <f t="shared" si="35"/>
        <v>0</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0</v>
      </c>
      <c r="D1076" s="349">
        <f>BILANCA!E71</f>
        <v>0</v>
      </c>
      <c r="E1076" s="349">
        <v>0</v>
      </c>
      <c r="F1076" s="349">
        <v>0</v>
      </c>
      <c r="G1076" s="350">
        <f t="shared" si="38"/>
        <v>0</v>
      </c>
      <c r="H1076" s="350">
        <f t="shared" si="35"/>
        <v>0</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0</v>
      </c>
      <c r="D1078" s="349">
        <f>BILANCA!E73</f>
        <v>0</v>
      </c>
      <c r="E1078" s="349">
        <v>0</v>
      </c>
      <c r="F1078" s="349">
        <v>0</v>
      </c>
      <c r="G1078" s="350">
        <f t="shared" si="38"/>
        <v>0</v>
      </c>
      <c r="H1078" s="350">
        <f t="shared" si="35"/>
        <v>0</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393.97</v>
      </c>
      <c r="E1087" s="349">
        <v>0</v>
      </c>
      <c r="F1087" s="349">
        <v>0</v>
      </c>
      <c r="G1087" s="350">
        <f t="shared" si="38"/>
        <v>60.67138</v>
      </c>
      <c r="H1087" s="350">
        <f t="shared" si="35"/>
        <v>0.0299999999999727</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393.97</v>
      </c>
      <c r="E1092" s="349">
        <v>0</v>
      </c>
      <c r="F1092" s="349">
        <v>0</v>
      </c>
      <c r="G1092" s="350">
        <f t="shared" si="38"/>
        <v>64.61108</v>
      </c>
      <c r="H1092" s="350">
        <f t="shared" si="35"/>
        <v>0.0299999999999727</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19138.97</v>
      </c>
      <c r="D1152" s="349">
        <f>BILANCA!E147</f>
        <v>61459.44</v>
      </c>
      <c r="E1152" s="349">
        <v>0</v>
      </c>
      <c r="F1152" s="349">
        <v>0</v>
      </c>
      <c r="G1152" s="350">
        <f t="shared" si="38"/>
        <v>20172.2147</v>
      </c>
      <c r="H1152" s="350">
        <f t="shared" si="41"/>
        <v>0.470000000004802</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45229.88</v>
      </c>
      <c r="E1155" s="349">
        <v>0</v>
      </c>
      <c r="F1155" s="349">
        <v>0</v>
      </c>
      <c r="G1155" s="350">
        <f t="shared" si="38"/>
        <v>13116.6652</v>
      </c>
      <c r="H1155" s="350">
        <f t="shared" si="41"/>
        <v>0.120000000002619</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45229.88</v>
      </c>
      <c r="E1161" s="349">
        <v>0</v>
      </c>
      <c r="F1161" s="349">
        <v>0</v>
      </c>
      <c r="G1161" s="350">
        <f t="shared" si="38"/>
        <v>13659.42376</v>
      </c>
      <c r="H1161" s="350">
        <f t="shared" si="41"/>
        <v>0.120000000002619</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4390.45</v>
      </c>
      <c r="D1165" s="349">
        <f>BILANCA!E160</f>
        <v>3459.09</v>
      </c>
      <c r="E1165" s="349">
        <v>0</v>
      </c>
      <c r="F1165" s="349">
        <v>0</v>
      </c>
      <c r="G1165" s="350">
        <f t="shared" si="38"/>
        <v>1752.83765</v>
      </c>
      <c r="H1165" s="350">
        <f t="shared" si="41"/>
        <v>0.539999999999964</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15305.97</v>
      </c>
      <c r="D1167" s="349">
        <f>BILANCA!E162</f>
        <v>13327.92</v>
      </c>
      <c r="E1167" s="349">
        <v>0</v>
      </c>
      <c r="F1167" s="349">
        <v>0</v>
      </c>
      <c r="G1167" s="350">
        <f t="shared" si="38"/>
        <v>6588.00417</v>
      </c>
      <c r="H1167" s="350">
        <f t="shared" si="41"/>
        <v>0.110000000000582</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557.45</v>
      </c>
      <c r="D1169" s="349">
        <f>BILANCA!E164</f>
        <v>557.45</v>
      </c>
      <c r="E1169" s="349">
        <v>0</v>
      </c>
      <c r="F1169" s="349">
        <v>0</v>
      </c>
      <c r="G1169" s="350">
        <f t="shared" si="38"/>
        <v>265.90365</v>
      </c>
      <c r="H1169" s="350">
        <f t="shared" si="41"/>
        <v>0.900000000000091</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41049.98</v>
      </c>
      <c r="D1176" s="349">
        <f>BILANCA!E171</f>
        <v>0</v>
      </c>
      <c r="E1176" s="349">
        <v>0</v>
      </c>
      <c r="F1176" s="349">
        <v>0</v>
      </c>
      <c r="G1176" s="350">
        <f t="shared" si="38"/>
        <v>6814.29668</v>
      </c>
      <c r="H1176" s="350">
        <f t="shared" si="41"/>
        <v>0.0199999999967986</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41049.98</v>
      </c>
      <c r="D1179" s="349">
        <f>BILANCA!E174</f>
        <v>0</v>
      </c>
      <c r="E1179" s="349">
        <v>0</v>
      </c>
      <c r="F1179" s="349">
        <v>0</v>
      </c>
      <c r="G1179" s="350">
        <f t="shared" si="38"/>
        <v>6937.44662</v>
      </c>
      <c r="H1179" s="350">
        <f t="shared" si="41"/>
        <v>0.0199999999967986</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514435.24</v>
      </c>
      <c r="D1180" s="349">
        <f>BILANCA!E176</f>
        <v>499809.86</v>
      </c>
      <c r="E1180" s="349">
        <v>0</v>
      </c>
      <c r="F1180" s="349">
        <v>0</v>
      </c>
      <c r="G1180" s="350">
        <f t="shared" si="38"/>
        <v>257389.3432</v>
      </c>
      <c r="H1180" s="350">
        <f t="shared" si="41"/>
        <v>0.379999999946449</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41912.38</v>
      </c>
      <c r="D1181" s="349">
        <f>BILANCA!E177</f>
        <v>46817.81</v>
      </c>
      <c r="E1181" s="349">
        <v>0</v>
      </c>
      <c r="F1181" s="349">
        <v>0</v>
      </c>
      <c r="G1181" s="350">
        <f t="shared" si="38"/>
        <v>23178.708</v>
      </c>
      <c r="H1181" s="350">
        <f t="shared" si="41"/>
        <v>0.570000000006985</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41732.38</v>
      </c>
      <c r="D1182" s="349">
        <f>BILANCA!E178</f>
        <v>46753.36</v>
      </c>
      <c r="E1182" s="349">
        <v>0</v>
      </c>
      <c r="F1182" s="349">
        <v>0</v>
      </c>
      <c r="G1182" s="350">
        <f t="shared" si="38"/>
        <v>23261.1252</v>
      </c>
      <c r="H1182" s="350">
        <f t="shared" si="41"/>
        <v>0.740000000005239</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34698.76</v>
      </c>
      <c r="D1183" s="349">
        <f>BILANCA!E179</f>
        <v>41073.48</v>
      </c>
      <c r="E1183" s="349">
        <v>0</v>
      </c>
      <c r="F1183" s="349">
        <v>0</v>
      </c>
      <c r="G1183" s="350">
        <f t="shared" si="38"/>
        <v>20214.30956</v>
      </c>
      <c r="H1183" s="350">
        <f t="shared" si="41"/>
        <v>0.720000000001164</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7033.62</v>
      </c>
      <c r="D1184" s="349">
        <f>BILANCA!E180</f>
        <v>5679.88</v>
      </c>
      <c r="E1184" s="349">
        <v>0</v>
      </c>
      <c r="F1184" s="349">
        <v>0</v>
      </c>
      <c r="G1184" s="350">
        <f t="shared" si="38"/>
        <v>3200.44812</v>
      </c>
      <c r="H1184" s="350">
        <f t="shared" si="41"/>
        <v>0.5</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4.45</v>
      </c>
      <c r="E1251" s="349">
        <v>0</v>
      </c>
      <c r="F1251" s="349">
        <v>0</v>
      </c>
      <c r="G1251" s="350">
        <f>B1251/1000*C1251+B1251/500*D1251</f>
        <v>2.1449</v>
      </c>
      <c r="H1251" s="350">
        <f>ABS(C1251-ROUND(C1251,0))+ABS(D1251-ROUND(D1251,0))</f>
        <v>0.45</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180</v>
      </c>
      <c r="D1252" s="349">
        <f>BILANCA!E248</f>
        <v>60</v>
      </c>
      <c r="E1252" s="349">
        <v>0</v>
      </c>
      <c r="F1252" s="349">
        <v>0</v>
      </c>
      <c r="G1252" s="350">
        <f t="shared" si="38"/>
        <v>72.6</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180</v>
      </c>
      <c r="D1254" s="349">
        <f>BILANCA!E250</f>
        <v>60</v>
      </c>
      <c r="E1254" s="349">
        <v>0</v>
      </c>
      <c r="F1254" s="349">
        <v>0</v>
      </c>
      <c r="G1254" s="350">
        <f t="shared" si="38"/>
        <v>73.2</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472522.86</v>
      </c>
      <c r="D1255" s="349">
        <f>BILANCA!E251</f>
        <v>452992.05</v>
      </c>
      <c r="E1255" s="349">
        <v>0</v>
      </c>
      <c r="F1255" s="349">
        <v>0</v>
      </c>
      <c r="G1255" s="350">
        <f t="shared" si="38"/>
        <v>337734.2052</v>
      </c>
      <c r="H1255" s="350">
        <f t="shared" si="41"/>
        <v>0.190000000060536</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454246.29</v>
      </c>
      <c r="D1256" s="349">
        <f>BILANCA!E252</f>
        <v>437956.45</v>
      </c>
      <c r="E1256" s="349">
        <v>0</v>
      </c>
      <c r="F1256" s="349">
        <v>0</v>
      </c>
      <c r="G1256" s="350">
        <f t="shared" si="38"/>
        <v>327219.16074</v>
      </c>
      <c r="H1256" s="350">
        <f t="shared" si="41"/>
        <v>0.739999999990687</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454246.29</v>
      </c>
      <c r="D1257" s="349">
        <f>BILANCA!E253</f>
        <v>437956.45</v>
      </c>
      <c r="E1257" s="349">
        <v>0</v>
      </c>
      <c r="F1257" s="349">
        <v>0</v>
      </c>
      <c r="G1257" s="350">
        <f t="shared" si="38"/>
        <v>328549.31993</v>
      </c>
      <c r="H1257" s="350">
        <f t="shared" si="41"/>
        <v>0.739999999990687</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14443.57</v>
      </c>
      <c r="D1259" s="349">
        <f>BILANCA!E255</f>
        <v>-33095.92</v>
      </c>
      <c r="E1259" s="349">
        <v>0</v>
      </c>
      <c r="F1259" s="349">
        <v>0</v>
      </c>
      <c r="G1259" s="350">
        <f t="shared" si="38"/>
        <v>-12885.31923</v>
      </c>
      <c r="H1259" s="350">
        <f t="shared" si="41"/>
        <v>0.510000000002037</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18473.36</v>
      </c>
      <c r="D1260" s="349">
        <f>BILANCA!E256</f>
        <v>0</v>
      </c>
      <c r="E1260" s="349">
        <v>0</v>
      </c>
      <c r="F1260" s="349">
        <v>0</v>
      </c>
      <c r="G1260" s="350">
        <f t="shared" si="38"/>
        <v>4618.34</v>
      </c>
      <c r="H1260" s="350">
        <f t="shared" si="41"/>
        <v>0.360000000000582</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18473.36</v>
      </c>
      <c r="D1261" s="349">
        <f>BILANCA!E257</f>
        <v>0</v>
      </c>
      <c r="E1261" s="349">
        <v>0</v>
      </c>
      <c r="F1261" s="349">
        <v>0</v>
      </c>
      <c r="G1261" s="350">
        <f t="shared" si="38"/>
        <v>4636.81336</v>
      </c>
      <c r="H1261" s="350">
        <f t="shared" si="41"/>
        <v>0.360000000000582</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4029.79</v>
      </c>
      <c r="D1264" s="349">
        <f>BILANCA!E260</f>
        <v>33095.92</v>
      </c>
      <c r="E1264" s="349">
        <v>0</v>
      </c>
      <c r="F1264" s="349">
        <v>0</v>
      </c>
      <c r="G1264" s="350">
        <f t="shared" si="38"/>
        <v>17836.29402</v>
      </c>
      <c r="H1264" s="350">
        <f t="shared" si="41"/>
        <v>0.290000000001783</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28123.7</v>
      </c>
      <c r="E1265" s="349">
        <v>0</v>
      </c>
      <c r="F1265" s="349">
        <v>0</v>
      </c>
      <c r="G1265" s="350">
        <f t="shared" si="38"/>
        <v>14343.087</v>
      </c>
      <c r="H1265" s="350">
        <f t="shared" si="41"/>
        <v>0.299999999999272</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4029.79</v>
      </c>
      <c r="D1266" s="349">
        <f>BILANCA!E262</f>
        <v>4972.22</v>
      </c>
      <c r="E1266" s="349">
        <v>0</v>
      </c>
      <c r="F1266" s="349">
        <v>0</v>
      </c>
      <c r="G1266" s="350">
        <f t="shared" si="38"/>
        <v>3577.40288</v>
      </c>
      <c r="H1266" s="350">
        <f t="shared" si="41"/>
        <v>0.430000000000291</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3833</v>
      </c>
      <c r="D1278" s="349">
        <f>BILANCA!E274</f>
        <v>48131.52</v>
      </c>
      <c r="E1278" s="349">
        <v>0</v>
      </c>
      <c r="F1278" s="349">
        <v>0</v>
      </c>
      <c r="G1278" s="350">
        <f t="shared" si="38"/>
        <v>26825.73872</v>
      </c>
      <c r="H1278" s="350">
        <f t="shared" si="41"/>
        <v>0.480000000003201</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45229.88</v>
      </c>
      <c r="E1281" s="349">
        <v>0</v>
      </c>
      <c r="F1281" s="349">
        <v>0</v>
      </c>
      <c r="G1281" s="350">
        <f t="shared" si="48"/>
        <v>24514.59496</v>
      </c>
      <c r="H1281" s="350">
        <f t="shared" si="49"/>
        <v>0.120000000002619</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45229.88</v>
      </c>
      <c r="E1287" s="349">
        <v>0</v>
      </c>
      <c r="F1287" s="349">
        <v>0</v>
      </c>
      <c r="G1287" s="350">
        <f t="shared" si="48"/>
        <v>25057.35352</v>
      </c>
      <c r="H1287" s="350">
        <f t="shared" si="49"/>
        <v>0.120000000002619</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3833</v>
      </c>
      <c r="D1291" s="349">
        <f>BILANCA!E287</f>
        <v>2901.64</v>
      </c>
      <c r="E1291" s="349">
        <v>0</v>
      </c>
      <c r="F1291" s="349">
        <v>0</v>
      </c>
      <c r="G1291" s="350">
        <f t="shared" si="48"/>
        <v>2707.79468</v>
      </c>
      <c r="H1291" s="350">
        <f t="shared" si="49"/>
        <v>0.360000000000127</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2015.45</v>
      </c>
      <c r="D1305" s="349">
        <f>BILANCA!E302</f>
        <v>3459.09</v>
      </c>
      <c r="E1305" s="349">
        <v>0</v>
      </c>
      <c r="F1305" s="349">
        <v>0</v>
      </c>
      <c r="G1305" s="350">
        <f t="shared" si="38"/>
        <v>2635.42085</v>
      </c>
      <c r="H1305" s="350">
        <f t="shared" si="41"/>
        <v>0.540000000000191</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17680.97</v>
      </c>
      <c r="D1306" s="349">
        <f>BILANCA!E303</f>
        <v>58557.8</v>
      </c>
      <c r="E1306" s="349">
        <v>0</v>
      </c>
      <c r="F1306" s="349">
        <v>0</v>
      </c>
      <c r="G1306" s="350">
        <f t="shared" si="38"/>
        <v>39899.78472</v>
      </c>
      <c r="H1306" s="350">
        <f t="shared" si="41"/>
        <v>0.229999999995925</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389.52</v>
      </c>
      <c r="E1311" s="349">
        <v>0</v>
      </c>
      <c r="F1311" s="349">
        <v>0</v>
      </c>
      <c r="G1311" s="350">
        <f t="shared" si="52"/>
        <v>234.49104</v>
      </c>
      <c r="H1311" s="350">
        <f t="shared" si="41"/>
        <v>0.480000000000018</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4.45</v>
      </c>
      <c r="E1312" s="349">
        <v>0</v>
      </c>
      <c r="F1312" s="349">
        <v>0</v>
      </c>
      <c r="G1312" s="350">
        <f t="shared" si="52"/>
        <v>2.6878</v>
      </c>
      <c r="H1312" s="350">
        <f t="shared" si="41"/>
        <v>0.45</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15305.97</v>
      </c>
      <c r="D1338" s="349">
        <f>BILANCA!E335</f>
        <v>13327.92</v>
      </c>
      <c r="E1338" s="349">
        <v>0</v>
      </c>
      <c r="F1338" s="349">
        <v>0</v>
      </c>
      <c r="G1338" s="350">
        <f t="shared" si="52"/>
        <v>13763.47368</v>
      </c>
      <c r="H1338" s="350">
        <f t="shared" si="41"/>
        <v>0.110000000000582</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41732.38</v>
      </c>
      <c r="D1340" s="349">
        <f>BILANCA!E337</f>
        <v>46753.36</v>
      </c>
      <c r="E1340" s="349">
        <v>0</v>
      </c>
      <c r="F1340" s="349">
        <v>0</v>
      </c>
      <c r="G1340" s="350">
        <f t="shared" si="52"/>
        <v>44628.903</v>
      </c>
      <c r="H1340" s="350">
        <f t="shared" si="41"/>
        <v>0.739999999997963</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4.45</v>
      </c>
      <c r="E1382" s="349">
        <v>0</v>
      </c>
      <c r="F1382" s="349">
        <v>0</v>
      </c>
      <c r="G1382" s="350">
        <f t="shared" si="59"/>
        <v>3.3108</v>
      </c>
      <c r="H1382" s="350">
        <f t="shared" si="60"/>
        <v>0.45</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542450.35</v>
      </c>
      <c r="D1510" s="349">
        <f>'RAS-funkcijski'!E114</f>
        <v>609711.2</v>
      </c>
      <c r="E1510" s="349">
        <v>0</v>
      </c>
      <c r="F1510" s="349">
        <v>0</v>
      </c>
      <c r="G1510" s="350">
        <f t="shared" si="52"/>
        <v>193806.0025</v>
      </c>
      <c r="H1510" s="350">
        <f t="shared" si="63"/>
        <v>0.549999999930151</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542450.35</v>
      </c>
      <c r="D1511" s="349">
        <f>'RAS-funkcijski'!E115</f>
        <v>609711.2</v>
      </c>
      <c r="E1511" s="349">
        <v>0</v>
      </c>
      <c r="F1511" s="349">
        <v>0</v>
      </c>
      <c r="G1511" s="350">
        <f t="shared" si="52"/>
        <v>195567.87525</v>
      </c>
      <c r="H1511" s="350">
        <f t="shared" si="63"/>
        <v>0.549999999930151</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542450.35</v>
      </c>
      <c r="D1513" s="349">
        <f>'RAS-funkcijski'!E117</f>
        <v>609711.2</v>
      </c>
      <c r="E1513" s="349">
        <v>0</v>
      </c>
      <c r="F1513" s="349">
        <v>0</v>
      </c>
      <c r="G1513" s="350">
        <f t="shared" si="52"/>
        <v>199091.62075</v>
      </c>
      <c r="H1513" s="350">
        <f t="shared" si="63"/>
        <v>0.549999999930151</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542450.35</v>
      </c>
      <c r="D1537" s="364">
        <f>'RAS-funkcijski'!E141</f>
        <v>609711.2</v>
      </c>
      <c r="E1537" s="364">
        <v>0</v>
      </c>
      <c r="F1537" s="364">
        <v>0</v>
      </c>
      <c r="G1537" s="365">
        <f t="shared" si="52"/>
        <v>241376.56675</v>
      </c>
      <c r="H1537" s="365">
        <f t="shared" si="63"/>
        <v>0.549999999930151</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17232.27</v>
      </c>
      <c r="E1538" s="352">
        <v>0</v>
      </c>
      <c r="F1538" s="352">
        <v>0</v>
      </c>
      <c r="G1538" s="353">
        <f t="shared" si="52"/>
        <v>34.46454</v>
      </c>
      <c r="H1538" s="353">
        <f t="shared" si="63"/>
        <v>0.270000000000437</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17232.27</v>
      </c>
      <c r="E1539" s="349">
        <v>0</v>
      </c>
      <c r="F1539" s="349">
        <v>0</v>
      </c>
      <c r="G1539" s="350">
        <f t="shared" si="52"/>
        <v>68.92908</v>
      </c>
      <c r="H1539" s="350">
        <f t="shared" si="63"/>
        <v>0.270000000000437</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17232.27</v>
      </c>
      <c r="E1540" s="349">
        <v>0</v>
      </c>
      <c r="F1540" s="349">
        <v>0</v>
      </c>
      <c r="G1540" s="350">
        <f t="shared" si="52"/>
        <v>103.39362</v>
      </c>
      <c r="H1540" s="350">
        <f t="shared" si="63"/>
        <v>0.270000000000437</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17232.27</v>
      </c>
      <c r="E1542" s="349">
        <v>0</v>
      </c>
      <c r="F1542" s="349">
        <v>0</v>
      </c>
      <c r="G1542" s="350">
        <f t="shared" si="52"/>
        <v>172.3227</v>
      </c>
      <c r="H1542" s="350">
        <f t="shared" si="63"/>
        <v>0.270000000000437</v>
      </c>
      <c r="I1542" s="357">
        <f t="shared" si="64"/>
        <v>46.5271290000752</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41732.38</v>
      </c>
      <c r="D1582" s="352"/>
      <c r="E1582" s="352">
        <v>0</v>
      </c>
      <c r="F1582" s="352">
        <v>0</v>
      </c>
      <c r="G1582" s="353">
        <f t="shared" ref="G1582:G1686" si="70">B1582/1000*C1582</f>
        <v>41.73238</v>
      </c>
      <c r="H1582" s="353">
        <f t="shared" ref="H1582:H1686" si="71">ABS(C1582-ROUND(C1582,0))</f>
        <v>0.379999999997381</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577286.2</v>
      </c>
      <c r="D1583" s="349">
        <v>0</v>
      </c>
      <c r="E1583" s="349">
        <v>0</v>
      </c>
      <c r="F1583" s="349">
        <v>0</v>
      </c>
      <c r="G1583" s="350">
        <f t="shared" si="70"/>
        <v>1154.5724</v>
      </c>
      <c r="H1583" s="350">
        <f t="shared" si="71"/>
        <v>0.200000000069849</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389.52</v>
      </c>
      <c r="D1584" s="349">
        <v>0</v>
      </c>
      <c r="E1584" s="349">
        <v>0</v>
      </c>
      <c r="F1584" s="349">
        <v>0</v>
      </c>
      <c r="G1584" s="350">
        <f t="shared" si="70"/>
        <v>1.16856</v>
      </c>
      <c r="H1584" s="350">
        <f t="shared" si="71"/>
        <v>0.480000000000018</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567718.79</v>
      </c>
      <c r="D1585" s="349">
        <v>0</v>
      </c>
      <c r="E1585" s="349">
        <v>0</v>
      </c>
      <c r="F1585" s="349">
        <v>0</v>
      </c>
      <c r="G1585" s="350">
        <f t="shared" si="70"/>
        <v>2270.87516</v>
      </c>
      <c r="H1585" s="350">
        <f t="shared" si="71"/>
        <v>0.209999999962747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461536.78</v>
      </c>
      <c r="D1586" s="349">
        <v>0</v>
      </c>
      <c r="E1586" s="349">
        <v>0</v>
      </c>
      <c r="F1586" s="349">
        <v>0</v>
      </c>
      <c r="G1586" s="350">
        <f t="shared" si="70"/>
        <v>2307.6839</v>
      </c>
      <c r="H1586" s="350">
        <f t="shared" si="71"/>
        <v>0.21999999997206</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106092.01</v>
      </c>
      <c r="D1587" s="349">
        <v>0</v>
      </c>
      <c r="E1587" s="349">
        <v>0</v>
      </c>
      <c r="F1587" s="349">
        <v>0</v>
      </c>
      <c r="G1587" s="350">
        <f t="shared" si="70"/>
        <v>636.55206</v>
      </c>
      <c r="H1587" s="350">
        <f t="shared" si="71"/>
        <v>0.00999999999476131</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90</v>
      </c>
      <c r="D1588" s="349">
        <v>0</v>
      </c>
      <c r="E1588" s="349">
        <v>0</v>
      </c>
      <c r="F1588" s="349">
        <v>0</v>
      </c>
      <c r="G1588" s="350">
        <f t="shared" si="70"/>
        <v>0.63</v>
      </c>
      <c r="H1588" s="350">
        <f t="shared" si="71"/>
        <v>0</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942.43</v>
      </c>
      <c r="D1594" s="349">
        <v>0</v>
      </c>
      <c r="E1594" s="349">
        <v>0</v>
      </c>
      <c r="F1594" s="349">
        <v>0</v>
      </c>
      <c r="G1594" s="350">
        <f t="shared" si="70"/>
        <v>12.25159</v>
      </c>
      <c r="H1594" s="350">
        <f t="shared" si="71"/>
        <v>0.42999999999995</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8235.46</v>
      </c>
      <c r="D1601" s="349">
        <v>0</v>
      </c>
      <c r="E1601" s="349">
        <v>0</v>
      </c>
      <c r="F1601" s="349">
        <v>0</v>
      </c>
      <c r="G1601" s="350">
        <f t="shared" si="70"/>
        <v>164.7092</v>
      </c>
      <c r="H1601" s="350">
        <f t="shared" si="71"/>
        <v>0.459999999999127</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572260.77</v>
      </c>
      <c r="D1602" s="349">
        <v>0</v>
      </c>
      <c r="E1602" s="349">
        <v>0</v>
      </c>
      <c r="F1602" s="349">
        <v>0</v>
      </c>
      <c r="G1602" s="350">
        <f t="shared" si="70"/>
        <v>12017.47617</v>
      </c>
      <c r="H1602" s="350">
        <f t="shared" si="71"/>
        <v>0.229999999864958</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563087.33</v>
      </c>
      <c r="D1604" s="349">
        <v>0</v>
      </c>
      <c r="E1604" s="349">
        <v>0</v>
      </c>
      <c r="F1604" s="349">
        <v>0</v>
      </c>
      <c r="G1604" s="350">
        <f t="shared" si="70"/>
        <v>12951.00859</v>
      </c>
      <c r="H1604" s="350">
        <f t="shared" si="71"/>
        <v>0.330000000074506</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455551.58</v>
      </c>
      <c r="D1605" s="349">
        <v>0</v>
      </c>
      <c r="E1605" s="349">
        <v>0</v>
      </c>
      <c r="F1605" s="349">
        <v>0</v>
      </c>
      <c r="G1605" s="350">
        <f t="shared" si="70"/>
        <v>10933.23792</v>
      </c>
      <c r="H1605" s="350">
        <f t="shared" si="71"/>
        <v>0.419999999983702</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107445.75</v>
      </c>
      <c r="D1606" s="349">
        <v>0</v>
      </c>
      <c r="E1606" s="349">
        <v>0</v>
      </c>
      <c r="F1606" s="349">
        <v>0</v>
      </c>
      <c r="G1606" s="350">
        <f t="shared" si="70"/>
        <v>2686.14375</v>
      </c>
      <c r="H1606" s="350">
        <f t="shared" si="71"/>
        <v>0.25</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90</v>
      </c>
      <c r="D1607" s="349">
        <v>0</v>
      </c>
      <c r="E1607" s="349">
        <v>0</v>
      </c>
      <c r="F1607" s="349">
        <v>0</v>
      </c>
      <c r="G1607" s="350">
        <f t="shared" si="70"/>
        <v>2.34</v>
      </c>
      <c r="H1607" s="350">
        <f t="shared" si="71"/>
        <v>0</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942.43</v>
      </c>
      <c r="D1613" s="349">
        <v>0</v>
      </c>
      <c r="E1613" s="349">
        <v>0</v>
      </c>
      <c r="F1613" s="349">
        <v>0</v>
      </c>
      <c r="G1613" s="350">
        <f t="shared" si="70"/>
        <v>30.15776</v>
      </c>
      <c r="H1613" s="350">
        <f t="shared" si="71"/>
        <v>0.42999999999995</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8231.01</v>
      </c>
      <c r="D1620" s="349">
        <v>0</v>
      </c>
      <c r="E1620" s="349">
        <v>0</v>
      </c>
      <c r="F1620" s="349">
        <v>0</v>
      </c>
      <c r="G1620" s="350">
        <f t="shared" si="70"/>
        <v>321.00939</v>
      </c>
      <c r="H1620" s="350">
        <f t="shared" si="71"/>
        <v>0.0100000000002183</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46757.8099999999</v>
      </c>
      <c r="D1621" s="349">
        <v>0</v>
      </c>
      <c r="E1621" s="349">
        <v>0</v>
      </c>
      <c r="F1621" s="349">
        <v>0</v>
      </c>
      <c r="G1621" s="350">
        <f t="shared" si="70"/>
        <v>1870.3124</v>
      </c>
      <c r="H1621" s="350">
        <f t="shared" si="71"/>
        <v>0.190000000060536</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46757.81</v>
      </c>
      <c r="D1681" s="349">
        <v>0</v>
      </c>
      <c r="E1681" s="349">
        <v>0</v>
      </c>
      <c r="F1681" s="349">
        <v>0</v>
      </c>
      <c r="G1681" s="350">
        <f t="shared" si="70"/>
        <v>4675.781</v>
      </c>
      <c r="H1681" s="350">
        <f t="shared" si="71"/>
        <v>0.190000000009604</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389.52</v>
      </c>
      <c r="D1682" s="349">
        <v>0</v>
      </c>
      <c r="E1682" s="349">
        <v>0</v>
      </c>
      <c r="F1682" s="349">
        <v>0</v>
      </c>
      <c r="G1682" s="350">
        <f t="shared" si="70"/>
        <v>39.34152</v>
      </c>
      <c r="H1682" s="350">
        <f t="shared" si="71"/>
        <v>0.480000000000018</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46363.84</v>
      </c>
      <c r="D1683" s="349">
        <v>0</v>
      </c>
      <c r="E1683" s="349">
        <v>0</v>
      </c>
      <c r="F1683" s="349">
        <v>0</v>
      </c>
      <c r="G1683" s="350">
        <f t="shared" si="70"/>
        <v>4729.11168</v>
      </c>
      <c r="H1683" s="350">
        <f t="shared" si="71"/>
        <v>0.160000000003492</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4.45</v>
      </c>
      <c r="D1686" s="364">
        <v>0</v>
      </c>
      <c r="E1686" s="364">
        <v>0</v>
      </c>
      <c r="F1686" s="364">
        <v>0</v>
      </c>
      <c r="G1686" s="365">
        <f t="shared" si="70"/>
        <v>0.46725</v>
      </c>
      <c r="H1686" s="365">
        <f t="shared" si="71"/>
        <v>0.45</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60" workbookViewId="0">
      <selection activeCell="Q59" sqref="Q59"/>
    </sheetView>
  </sheetViews>
  <sheetFormatPr defaultColWidth="14.4380952380952" defaultRowHeight="15" customHeight="1"/>
  <cols>
    <col min="1" max="1" width="10.6666666666667" style="1" customWidth="1"/>
    <col min="2" max="3" width="45.666666666666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2"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380952380952" defaultRowHeight="15" customHeight="1"/>
  <cols>
    <col min="1" max="1" width="112.666666666667" style="1" customWidth="1"/>
    <col min="2" max="6" width="14.4380952380952"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C6" sqref="C6"/>
    </sheetView>
  </sheetViews>
  <sheetFormatPr defaultColWidth="14.4380952380952" defaultRowHeight="15" customHeight="1"/>
  <cols>
    <col min="1" max="1" width="16.552380952381" style="1" customWidth="1"/>
    <col min="2" max="2" width="5.66666666666667" style="1" customWidth="1"/>
    <col min="3" max="3" width="37.4380952380952" style="1" customWidth="1"/>
    <col min="4" max="4" width="9.43809523809524" style="1" customWidth="1"/>
    <col min="5" max="5" width="20.1047619047619" style="1" customWidth="1"/>
    <col min="6" max="7" width="9.88571428571429" style="1" customWidth="1"/>
    <col min="8" max="9" width="16.3333333333333" style="1" customWidth="1"/>
    <col min="10" max="23" width="8" style="1" customWidth="1"/>
    <col min="24" max="24" width="14.4380952380952" style="257" customWidth="1"/>
    <col min="25" max="16384" width="14.4380952380952"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11902</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538905.29</v>
      </c>
      <c r="I17" s="304">
        <f>'PR-RAS'!E6</f>
        <v>562171.71</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542450.35</v>
      </c>
      <c r="I18" s="304">
        <f>'PR-RAS'!E152</f>
        <v>608768.77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14443.5700000001</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33095.9200000001</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454246.29</v>
      </c>
      <c r="I22" s="304">
        <f>BILANCA!E7</f>
        <v>437956.45</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60188.95</v>
      </c>
      <c r="I23" s="304">
        <f>BILANCA!E69</f>
        <v>61853.41</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41912.38</v>
      </c>
      <c r="I24" s="304">
        <f>BILANCA!E177</f>
        <v>46817.81</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472522.86</v>
      </c>
      <c r="I25" s="304">
        <f>BILANCA!E251</f>
        <v>452992.05</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542450.35</v>
      </c>
      <c r="I30" s="304">
        <f>'RAS-funkcijski'!E114</f>
        <v>609711.2</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542450.35</v>
      </c>
      <c r="I31" s="304">
        <f>'RAS-funkcijski'!E141</f>
        <v>609711.2</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17232.27</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41732.38</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46757.8099999999</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46757.81</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topLeftCell="A609" workbookViewId="0">
      <selection activeCell="E651" sqref="E651"/>
    </sheetView>
  </sheetViews>
  <sheetFormatPr defaultColWidth="14.4380952380952" defaultRowHeight="15" customHeight="1"/>
  <cols>
    <col min="1" max="1" width="13.3333333333333" style="153" customWidth="1"/>
    <col min="2" max="2" width="60.6666666666667" style="223" customWidth="1"/>
    <col min="3" max="3" width="12.6666666666667" style="153" customWidth="1"/>
    <col min="4" max="5" width="14.6666666666667" style="27" customWidth="1"/>
    <col min="6" max="6" width="8.66666666666667" style="27" customWidth="1"/>
    <col min="7" max="7" width="14.4380952380952" style="155" customWidth="1"/>
    <col min="8" max="16384" width="14.4380952380952"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538905.29</v>
      </c>
      <c r="E6" s="138">
        <f>E7+E43+E49+E82+E106+E125+E134+E140</f>
        <v>562171.71</v>
      </c>
      <c r="F6" s="163">
        <f t="shared" ref="F6:F132" si="0">IF(D6&lt;&gt;0,IF(E6/D6&gt;=100,"&gt;&gt;100",E6/D6*100),"-")</f>
        <v>104.317348601273</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490783.61</v>
      </c>
      <c r="E49" s="138">
        <f>E50+E53+E58+E61+E64+E68+E71+E74+E77</f>
        <v>512269.13</v>
      </c>
      <c r="F49" s="163">
        <f t="shared" si="0"/>
        <v>104.377799005961</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490783.61</v>
      </c>
      <c r="E68" s="138">
        <f t="shared" si="11"/>
        <v>512269.13</v>
      </c>
      <c r="F68" s="163">
        <f t="shared" si="0"/>
        <v>104.377799005961</v>
      </c>
    </row>
    <row r="69" ht="12.75" customHeight="1" spans="1:6">
      <c r="A69" s="108" t="s">
        <v>192</v>
      </c>
      <c r="B69" s="109" t="s">
        <v>193</v>
      </c>
      <c r="C69" s="232" t="s">
        <v>192</v>
      </c>
      <c r="D69" s="140">
        <v>490783.61</v>
      </c>
      <c r="E69" s="140">
        <v>512269.13</v>
      </c>
      <c r="F69" s="163">
        <f t="shared" si="0"/>
        <v>104.377799005961</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32779.49</v>
      </c>
      <c r="E106" s="138">
        <f>E107+E112+E120+E124</f>
        <v>33386.36</v>
      </c>
      <c r="F106" s="163">
        <f t="shared" si="0"/>
        <v>101.851371086005</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32779.49</v>
      </c>
      <c r="E112" s="138">
        <f t="shared" si="20"/>
        <v>33386.36</v>
      </c>
      <c r="F112" s="163">
        <f t="shared" si="0"/>
        <v>101.851371086005</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32779.49</v>
      </c>
      <c r="E117" s="140">
        <v>33386.36</v>
      </c>
      <c r="F117" s="163">
        <f t="shared" si="0"/>
        <v>101.851371086005</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2090</v>
      </c>
      <c r="E125" s="138">
        <f t="shared" si="22"/>
        <v>550</v>
      </c>
      <c r="F125" s="163">
        <f t="shared" si="0"/>
        <v>26.3157894736842</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2090</v>
      </c>
      <c r="E129" s="138">
        <f t="shared" si="24"/>
        <v>550</v>
      </c>
      <c r="F129" s="163">
        <f t="shared" si="0"/>
        <v>26.3157894736842</v>
      </c>
    </row>
    <row r="130" ht="12.75" customHeight="1" spans="1:6">
      <c r="A130" s="108">
        <v>6631</v>
      </c>
      <c r="B130" s="111" t="s">
        <v>314</v>
      </c>
      <c r="C130" s="232" t="s">
        <v>315</v>
      </c>
      <c r="D130" s="140">
        <v>2090</v>
      </c>
      <c r="E130" s="140">
        <v>550</v>
      </c>
      <c r="F130" s="163">
        <f t="shared" si="0"/>
        <v>26.3157894736842</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13252.19</v>
      </c>
      <c r="E134" s="138">
        <f t="shared" si="25"/>
        <v>15966.22</v>
      </c>
      <c r="F134" s="163">
        <f t="shared" ref="F134:F229" si="26">IF(D134&lt;&gt;0,IF(E134/D134&gt;=100,"&gt;&gt;100",E134/D134*100),"-")</f>
        <v>120.479860309881</v>
      </c>
    </row>
    <row r="135" ht="24" spans="1:6">
      <c r="A135" s="108">
        <v>671</v>
      </c>
      <c r="B135" s="197" t="s">
        <v>324</v>
      </c>
      <c r="C135" s="232" t="s">
        <v>325</v>
      </c>
      <c r="D135" s="138">
        <f t="shared" ref="D135:E135" si="27">SUM(D136:D138)</f>
        <v>13252.19</v>
      </c>
      <c r="E135" s="138">
        <f t="shared" si="27"/>
        <v>15966.22</v>
      </c>
      <c r="F135" s="163">
        <f t="shared" si="26"/>
        <v>120.479860309881</v>
      </c>
    </row>
    <row r="136" ht="12.75" customHeight="1" spans="1:6">
      <c r="A136" s="108">
        <v>6711</v>
      </c>
      <c r="B136" s="111" t="s">
        <v>326</v>
      </c>
      <c r="C136" s="232" t="s">
        <v>327</v>
      </c>
      <c r="D136" s="140">
        <v>13252.19</v>
      </c>
      <c r="E136" s="140">
        <v>15966.22</v>
      </c>
      <c r="F136" s="163">
        <f t="shared" si="26"/>
        <v>120.479860309881</v>
      </c>
    </row>
    <row r="137" ht="24" spans="1:6">
      <c r="A137" s="108">
        <v>6712</v>
      </c>
      <c r="B137" s="197" t="s">
        <v>328</v>
      </c>
      <c r="C137" s="232" t="s">
        <v>329</v>
      </c>
      <c r="D137" s="140">
        <v>0</v>
      </c>
      <c r="E137" s="140"/>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542450.35</v>
      </c>
      <c r="E152" s="138">
        <f>E153+E164+E202+E221+E230+E262+E273</f>
        <v>608768.77</v>
      </c>
      <c r="F152" s="163">
        <f t="shared" si="26"/>
        <v>112.225712454605</v>
      </c>
    </row>
    <row r="153" ht="12.75" customHeight="1" spans="1:6">
      <c r="A153" s="108">
        <v>31</v>
      </c>
      <c r="B153" s="109" t="s">
        <v>359</v>
      </c>
      <c r="C153" s="232" t="s">
        <v>35</v>
      </c>
      <c r="D153" s="138">
        <f t="shared" ref="D153:E153" si="30">D154+D159+D160</f>
        <v>430949.43</v>
      </c>
      <c r="E153" s="138">
        <f t="shared" si="30"/>
        <v>496235.54</v>
      </c>
      <c r="F153" s="163">
        <f t="shared" si="26"/>
        <v>115.149366829421</v>
      </c>
    </row>
    <row r="154" ht="12.75" customHeight="1" spans="1:6">
      <c r="A154" s="108">
        <v>311</v>
      </c>
      <c r="B154" s="109" t="s">
        <v>360</v>
      </c>
      <c r="C154" s="232" t="s">
        <v>361</v>
      </c>
      <c r="D154" s="138">
        <f t="shared" ref="D154:E154" si="31">SUM(D155:D158)</f>
        <v>359025.72</v>
      </c>
      <c r="E154" s="138">
        <f t="shared" si="31"/>
        <v>412269.29</v>
      </c>
      <c r="F154" s="163">
        <f t="shared" si="26"/>
        <v>114.830015520894</v>
      </c>
    </row>
    <row r="155" ht="12.75" customHeight="1" spans="1:6">
      <c r="A155" s="108">
        <v>3111</v>
      </c>
      <c r="B155" s="109" t="s">
        <v>362</v>
      </c>
      <c r="C155" s="232" t="s">
        <v>363</v>
      </c>
      <c r="D155" s="140">
        <v>347389.12</v>
      </c>
      <c r="E155" s="140">
        <v>399828.97</v>
      </c>
      <c r="F155" s="163">
        <f t="shared" si="26"/>
        <v>115.095420950432</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11636.6</v>
      </c>
      <c r="E157" s="140">
        <v>12440.32</v>
      </c>
      <c r="F157" s="163">
        <f t="shared" si="26"/>
        <v>106.906828455047</v>
      </c>
    </row>
    <row r="158" ht="12.75" customHeight="1" spans="1:6">
      <c r="A158" s="108">
        <v>3114</v>
      </c>
      <c r="B158" s="111" t="s">
        <v>368</v>
      </c>
      <c r="C158" s="232" t="s">
        <v>369</v>
      </c>
      <c r="D158" s="140">
        <v>0</v>
      </c>
      <c r="E158" s="140"/>
      <c r="F158" s="163" t="str">
        <f t="shared" si="26"/>
        <v>-</v>
      </c>
    </row>
    <row r="159" ht="12.75" customHeight="1" spans="1:6">
      <c r="A159" s="108">
        <v>312</v>
      </c>
      <c r="B159" s="111" t="s">
        <v>370</v>
      </c>
      <c r="C159" s="232" t="s">
        <v>371</v>
      </c>
      <c r="D159" s="140">
        <v>12684.41</v>
      </c>
      <c r="E159" s="140">
        <v>16724.32</v>
      </c>
      <c r="F159" s="163">
        <f t="shared" si="26"/>
        <v>131.849411994724</v>
      </c>
    </row>
    <row r="160" ht="12.75" customHeight="1" spans="1:6">
      <c r="A160" s="108">
        <v>313</v>
      </c>
      <c r="B160" s="111" t="s">
        <v>372</v>
      </c>
      <c r="C160" s="232" t="s">
        <v>373</v>
      </c>
      <c r="D160" s="138">
        <f t="shared" ref="D160:E160" si="32">SUM(D161:D163)</f>
        <v>59239.3</v>
      </c>
      <c r="E160" s="138">
        <f t="shared" si="32"/>
        <v>67241.93</v>
      </c>
      <c r="F160" s="163">
        <f t="shared" si="26"/>
        <v>113.508988121062</v>
      </c>
    </row>
    <row r="161" ht="12.75" customHeight="1" spans="1:6">
      <c r="A161" s="108">
        <v>3131</v>
      </c>
      <c r="B161" s="111" t="s">
        <v>374</v>
      </c>
      <c r="C161" s="232" t="s">
        <v>375</v>
      </c>
      <c r="D161" s="140">
        <v>0</v>
      </c>
      <c r="E161" s="140"/>
      <c r="F161" s="163" t="str">
        <f t="shared" si="26"/>
        <v>-</v>
      </c>
    </row>
    <row r="162" ht="12.75" customHeight="1" spans="1:6">
      <c r="A162" s="108">
        <v>3132</v>
      </c>
      <c r="B162" s="111" t="s">
        <v>376</v>
      </c>
      <c r="C162" s="232" t="s">
        <v>377</v>
      </c>
      <c r="D162" s="140">
        <v>59239.3</v>
      </c>
      <c r="E162" s="140">
        <v>67241.93</v>
      </c>
      <c r="F162" s="163">
        <f t="shared" si="26"/>
        <v>113.508988121062</v>
      </c>
    </row>
    <row r="163" ht="12.75" customHeight="1" spans="1:6">
      <c r="A163" s="108">
        <v>3133</v>
      </c>
      <c r="B163" s="109" t="s">
        <v>378</v>
      </c>
      <c r="C163" s="232" t="s">
        <v>379</v>
      </c>
      <c r="D163" s="140">
        <v>0</v>
      </c>
      <c r="E163" s="140"/>
      <c r="F163" s="163" t="str">
        <f t="shared" si="26"/>
        <v>-</v>
      </c>
    </row>
    <row r="164" ht="12.75" customHeight="1" spans="1:6">
      <c r="A164" s="110">
        <v>32</v>
      </c>
      <c r="B164" s="111" t="s">
        <v>380</v>
      </c>
      <c r="C164" s="232" t="s">
        <v>381</v>
      </c>
      <c r="D164" s="138">
        <f>D165+D170+D178+D188+D189+D194</f>
        <v>111183.86</v>
      </c>
      <c r="E164" s="138">
        <f>E165+E170+E178+E188+E189+E194</f>
        <v>112443.23</v>
      </c>
      <c r="F164" s="163">
        <f t="shared" si="26"/>
        <v>101.132691381645</v>
      </c>
    </row>
    <row r="165" ht="12.75" customHeight="1" spans="1:6">
      <c r="A165" s="108">
        <v>321</v>
      </c>
      <c r="B165" s="109" t="s">
        <v>382</v>
      </c>
      <c r="C165" s="232" t="s">
        <v>383</v>
      </c>
      <c r="D165" s="138">
        <f t="shared" ref="D165:E165" si="33">SUM(D166:D169)</f>
        <v>33507.33</v>
      </c>
      <c r="E165" s="138">
        <f t="shared" si="33"/>
        <v>35133.07</v>
      </c>
      <c r="F165" s="163">
        <f t="shared" si="26"/>
        <v>104.851893600594</v>
      </c>
    </row>
    <row r="166" ht="12.75" customHeight="1" spans="1:6">
      <c r="A166" s="108">
        <v>3211</v>
      </c>
      <c r="B166" s="109" t="s">
        <v>384</v>
      </c>
      <c r="C166" s="232" t="s">
        <v>385</v>
      </c>
      <c r="D166" s="140">
        <v>3030.22</v>
      </c>
      <c r="E166" s="140">
        <v>589.56</v>
      </c>
      <c r="F166" s="163">
        <f t="shared" si="26"/>
        <v>19.4560130947588</v>
      </c>
    </row>
    <row r="167" ht="12.75" customHeight="1" spans="1:6">
      <c r="A167" s="108">
        <v>3212</v>
      </c>
      <c r="B167" s="109" t="s">
        <v>386</v>
      </c>
      <c r="C167" s="232" t="s">
        <v>387</v>
      </c>
      <c r="D167" s="140">
        <v>30477.11</v>
      </c>
      <c r="E167" s="140">
        <v>34543.51</v>
      </c>
      <c r="F167" s="163">
        <f t="shared" si="26"/>
        <v>113.34247243259</v>
      </c>
    </row>
    <row r="168" ht="12.75" customHeight="1" spans="1:6">
      <c r="A168" s="108">
        <v>3213</v>
      </c>
      <c r="B168" s="109" t="s">
        <v>388</v>
      </c>
      <c r="C168" s="232" t="s">
        <v>389</v>
      </c>
      <c r="D168" s="140">
        <v>0</v>
      </c>
      <c r="E168" s="140"/>
      <c r="F168" s="163" t="str">
        <f t="shared" si="26"/>
        <v>-</v>
      </c>
    </row>
    <row r="169" ht="12.75" customHeight="1" spans="1:6">
      <c r="A169" s="108">
        <v>3214</v>
      </c>
      <c r="B169" s="109" t="s">
        <v>390</v>
      </c>
      <c r="C169" s="232" t="s">
        <v>391</v>
      </c>
      <c r="D169" s="140">
        <v>0</v>
      </c>
      <c r="E169" s="140"/>
      <c r="F169" s="163" t="str">
        <f t="shared" si="26"/>
        <v>-</v>
      </c>
    </row>
    <row r="170" ht="12.75" customHeight="1" spans="1:6">
      <c r="A170" s="108">
        <v>322</v>
      </c>
      <c r="B170" s="109" t="s">
        <v>392</v>
      </c>
      <c r="C170" s="232" t="s">
        <v>393</v>
      </c>
      <c r="D170" s="138">
        <f t="shared" ref="D170:E170" si="34">SUM(D171:D177)</f>
        <v>15793.32</v>
      </c>
      <c r="E170" s="138">
        <f t="shared" si="34"/>
        <v>14986.03</v>
      </c>
      <c r="F170" s="163">
        <f t="shared" si="26"/>
        <v>94.8884085170186</v>
      </c>
    </row>
    <row r="171" ht="12.75" customHeight="1" spans="1:6">
      <c r="A171" s="108">
        <v>3221</v>
      </c>
      <c r="B171" s="109" t="s">
        <v>394</v>
      </c>
      <c r="C171" s="232" t="s">
        <v>395</v>
      </c>
      <c r="D171" s="140">
        <v>4946.47</v>
      </c>
      <c r="E171" s="140">
        <v>3614.46</v>
      </c>
      <c r="F171" s="163">
        <f t="shared" si="26"/>
        <v>73.0715035166492</v>
      </c>
    </row>
    <row r="172" ht="12.75" customHeight="1" spans="1:6">
      <c r="A172" s="108">
        <v>3222</v>
      </c>
      <c r="B172" s="109" t="s">
        <v>396</v>
      </c>
      <c r="C172" s="232" t="s">
        <v>397</v>
      </c>
      <c r="D172" s="140">
        <v>900.37</v>
      </c>
      <c r="E172" s="140">
        <v>850.94</v>
      </c>
      <c r="F172" s="163">
        <f t="shared" si="26"/>
        <v>94.5100347634861</v>
      </c>
    </row>
    <row r="173" ht="12.75" customHeight="1" spans="1:6">
      <c r="A173" s="108">
        <v>3223</v>
      </c>
      <c r="B173" s="111" t="s">
        <v>398</v>
      </c>
      <c r="C173" s="232" t="s">
        <v>399</v>
      </c>
      <c r="D173" s="140">
        <v>9704.32</v>
      </c>
      <c r="E173" s="140">
        <v>9790.22</v>
      </c>
      <c r="F173" s="163">
        <f t="shared" si="26"/>
        <v>100.885172789026</v>
      </c>
    </row>
    <row r="174" ht="12.75" customHeight="1" spans="1:6">
      <c r="A174" s="108">
        <v>3224</v>
      </c>
      <c r="B174" s="111" t="s">
        <v>400</v>
      </c>
      <c r="C174" s="232" t="s">
        <v>401</v>
      </c>
      <c r="D174" s="140">
        <v>129.78</v>
      </c>
      <c r="E174" s="140">
        <v>525.41</v>
      </c>
      <c r="F174" s="163">
        <f t="shared" si="26"/>
        <v>404.846663584528</v>
      </c>
    </row>
    <row r="175" ht="12.75" customHeight="1" spans="1:6">
      <c r="A175" s="108">
        <v>3225</v>
      </c>
      <c r="B175" s="111" t="s">
        <v>402</v>
      </c>
      <c r="C175" s="232" t="s">
        <v>403</v>
      </c>
      <c r="D175" s="140">
        <v>112.38</v>
      </c>
      <c r="E175" s="140">
        <v>205</v>
      </c>
      <c r="F175" s="163">
        <f t="shared" si="26"/>
        <v>182.416800142374</v>
      </c>
    </row>
    <row r="176" ht="12.75" customHeight="1" spans="1:6">
      <c r="A176" s="108">
        <v>3226</v>
      </c>
      <c r="B176" s="111" t="s">
        <v>404</v>
      </c>
      <c r="C176" s="232" t="s">
        <v>405</v>
      </c>
      <c r="D176" s="140">
        <v>0</v>
      </c>
      <c r="E176" s="140"/>
      <c r="F176" s="163" t="str">
        <f t="shared" si="26"/>
        <v>-</v>
      </c>
    </row>
    <row r="177" ht="12.75" customHeight="1" spans="1:6">
      <c r="A177" s="108">
        <v>3227</v>
      </c>
      <c r="B177" s="111" t="s">
        <v>406</v>
      </c>
      <c r="C177" s="232" t="s">
        <v>407</v>
      </c>
      <c r="D177" s="140">
        <v>0</v>
      </c>
      <c r="E177" s="140"/>
      <c r="F177" s="163" t="str">
        <f t="shared" si="26"/>
        <v>-</v>
      </c>
    </row>
    <row r="178" ht="12.75" customHeight="1" spans="1:6">
      <c r="A178" s="108">
        <v>323</v>
      </c>
      <c r="B178" s="111" t="s">
        <v>408</v>
      </c>
      <c r="C178" s="232" t="s">
        <v>409</v>
      </c>
      <c r="D178" s="138">
        <f t="shared" ref="D178:E178" si="35">SUM(D179:D187)</f>
        <v>53327.65</v>
      </c>
      <c r="E178" s="138">
        <f t="shared" si="35"/>
        <v>55653.99</v>
      </c>
      <c r="F178" s="163">
        <f t="shared" si="26"/>
        <v>104.362352363174</v>
      </c>
    </row>
    <row r="179" ht="12.75" customHeight="1" spans="1:6">
      <c r="A179" s="108">
        <v>3231</v>
      </c>
      <c r="B179" s="111" t="s">
        <v>410</v>
      </c>
      <c r="C179" s="232" t="s">
        <v>411</v>
      </c>
      <c r="D179" s="140">
        <v>1378.83</v>
      </c>
      <c r="E179" s="140">
        <v>1312.28</v>
      </c>
      <c r="F179" s="163">
        <f t="shared" si="26"/>
        <v>95.1734441519259</v>
      </c>
    </row>
    <row r="180" ht="12.75" customHeight="1" spans="1:6">
      <c r="A180" s="108">
        <v>3232</v>
      </c>
      <c r="B180" s="111" t="s">
        <v>412</v>
      </c>
      <c r="C180" s="232" t="s">
        <v>413</v>
      </c>
      <c r="D180" s="140">
        <v>5476.66</v>
      </c>
      <c r="E180" s="140">
        <v>5691.44</v>
      </c>
      <c r="F180" s="163">
        <f t="shared" si="26"/>
        <v>103.921733319213</v>
      </c>
    </row>
    <row r="181" ht="12.75" customHeight="1" spans="1:6">
      <c r="A181" s="108">
        <v>3233</v>
      </c>
      <c r="B181" s="111" t="s">
        <v>414</v>
      </c>
      <c r="C181" s="232" t="s">
        <v>415</v>
      </c>
      <c r="D181" s="140">
        <v>102</v>
      </c>
      <c r="E181" s="140">
        <v>240</v>
      </c>
      <c r="F181" s="163">
        <f t="shared" si="26"/>
        <v>235.294117647059</v>
      </c>
    </row>
    <row r="182" ht="12.75" customHeight="1" spans="1:6">
      <c r="A182" s="108">
        <v>3234</v>
      </c>
      <c r="B182" s="111" t="s">
        <v>416</v>
      </c>
      <c r="C182" s="232" t="s">
        <v>417</v>
      </c>
      <c r="D182" s="140">
        <v>2441.91</v>
      </c>
      <c r="E182" s="140">
        <v>2451.83</v>
      </c>
      <c r="F182" s="163">
        <f t="shared" si="26"/>
        <v>100.406239378192</v>
      </c>
    </row>
    <row r="183" ht="12.75" customHeight="1" spans="1:6">
      <c r="A183" s="108">
        <v>3235</v>
      </c>
      <c r="B183" s="109" t="s">
        <v>418</v>
      </c>
      <c r="C183" s="232" t="s">
        <v>419</v>
      </c>
      <c r="D183" s="140">
        <v>0</v>
      </c>
      <c r="E183" s="140"/>
      <c r="F183" s="163" t="str">
        <f t="shared" si="26"/>
        <v>-</v>
      </c>
    </row>
    <row r="184" ht="12.75" customHeight="1" spans="1:6">
      <c r="A184" s="108">
        <v>3236</v>
      </c>
      <c r="B184" s="109" t="s">
        <v>420</v>
      </c>
      <c r="C184" s="232" t="s">
        <v>421</v>
      </c>
      <c r="D184" s="140">
        <v>1592.7</v>
      </c>
      <c r="E184" s="140">
        <v>955.62</v>
      </c>
      <c r="F184" s="163">
        <f t="shared" si="26"/>
        <v>60</v>
      </c>
    </row>
    <row r="185" ht="12.75" customHeight="1" spans="1:6">
      <c r="A185" s="108">
        <v>3237</v>
      </c>
      <c r="B185" s="109" t="s">
        <v>422</v>
      </c>
      <c r="C185" s="232" t="s">
        <v>423</v>
      </c>
      <c r="D185" s="140">
        <v>36332.6</v>
      </c>
      <c r="E185" s="140">
        <v>38318.83</v>
      </c>
      <c r="F185" s="163">
        <f t="shared" si="26"/>
        <v>105.466798412445</v>
      </c>
    </row>
    <row r="186" ht="12.75" customHeight="1" spans="1:6">
      <c r="A186" s="108">
        <v>3238</v>
      </c>
      <c r="B186" s="109" t="s">
        <v>424</v>
      </c>
      <c r="C186" s="232" t="s">
        <v>425</v>
      </c>
      <c r="D186" s="140">
        <v>3855.69</v>
      </c>
      <c r="E186" s="140">
        <v>4046.56</v>
      </c>
      <c r="F186" s="163">
        <f t="shared" si="26"/>
        <v>104.95034611185</v>
      </c>
    </row>
    <row r="187" ht="12.75" customHeight="1" spans="1:6">
      <c r="A187" s="108">
        <v>3239</v>
      </c>
      <c r="B187" s="109" t="s">
        <v>426</v>
      </c>
      <c r="C187" s="232" t="s">
        <v>427</v>
      </c>
      <c r="D187" s="140">
        <v>2147.26</v>
      </c>
      <c r="E187" s="140">
        <v>2637.43</v>
      </c>
      <c r="F187" s="163">
        <f t="shared" si="26"/>
        <v>122.827696692529</v>
      </c>
    </row>
    <row r="188" ht="12.75" customHeight="1" spans="1:6">
      <c r="A188" s="108">
        <v>324</v>
      </c>
      <c r="B188" s="109" t="s">
        <v>428</v>
      </c>
      <c r="C188" s="232" t="s">
        <v>429</v>
      </c>
      <c r="D188" s="140">
        <v>688.1</v>
      </c>
      <c r="E188" s="140">
        <v>605.51</v>
      </c>
      <c r="F188" s="163">
        <f t="shared" si="26"/>
        <v>87.9973841011481</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7867.46</v>
      </c>
      <c r="E194" s="138">
        <f t="shared" si="36"/>
        <v>6064.63</v>
      </c>
      <c r="F194" s="163">
        <f t="shared" si="26"/>
        <v>77.0849804129922</v>
      </c>
    </row>
    <row r="195" ht="12.75" customHeight="1" spans="1:6">
      <c r="A195" s="108">
        <v>3291</v>
      </c>
      <c r="B195" s="162" t="s">
        <v>442</v>
      </c>
      <c r="C195" s="232" t="s">
        <v>443</v>
      </c>
      <c r="D195" s="140">
        <v>0</v>
      </c>
      <c r="E195" s="140"/>
      <c r="F195" s="163" t="str">
        <f t="shared" si="26"/>
        <v>-</v>
      </c>
    </row>
    <row r="196" ht="12.75" customHeight="1" spans="1:6">
      <c r="A196" s="108">
        <v>3292</v>
      </c>
      <c r="B196" s="109" t="s">
        <v>444</v>
      </c>
      <c r="C196" s="232" t="s">
        <v>445</v>
      </c>
      <c r="D196" s="140">
        <v>0</v>
      </c>
      <c r="E196" s="140"/>
      <c r="F196" s="163" t="str">
        <f t="shared" si="26"/>
        <v>-</v>
      </c>
    </row>
    <row r="197" ht="12.75" customHeight="1" spans="1:6">
      <c r="A197" s="108">
        <v>3293</v>
      </c>
      <c r="B197" s="109" t="s">
        <v>446</v>
      </c>
      <c r="C197" s="232" t="s">
        <v>447</v>
      </c>
      <c r="D197" s="140">
        <v>4074.68</v>
      </c>
      <c r="E197" s="140">
        <v>1622.78</v>
      </c>
      <c r="F197" s="163">
        <f t="shared" si="26"/>
        <v>39.8259495224165</v>
      </c>
    </row>
    <row r="198" ht="12.75" customHeight="1" spans="1:6">
      <c r="A198" s="108">
        <v>3294</v>
      </c>
      <c r="B198" s="109" t="s">
        <v>448</v>
      </c>
      <c r="C198" s="232" t="s">
        <v>449</v>
      </c>
      <c r="D198" s="140">
        <v>830</v>
      </c>
      <c r="E198" s="140">
        <v>845</v>
      </c>
      <c r="F198" s="163">
        <f t="shared" si="26"/>
        <v>101.807228915663</v>
      </c>
    </row>
    <row r="199" ht="12.75" customHeight="1" spans="1:6">
      <c r="A199" s="108">
        <v>3295</v>
      </c>
      <c r="B199" s="109" t="s">
        <v>450</v>
      </c>
      <c r="C199" s="232" t="s">
        <v>451</v>
      </c>
      <c r="D199" s="140">
        <v>0</v>
      </c>
      <c r="E199" s="140"/>
      <c r="F199" s="163" t="str">
        <f t="shared" si="26"/>
        <v>-</v>
      </c>
    </row>
    <row r="200" ht="12.75" customHeight="1" spans="1:6">
      <c r="A200" s="108" t="s">
        <v>452</v>
      </c>
      <c r="B200" s="109" t="s">
        <v>453</v>
      </c>
      <c r="C200" s="232" t="s">
        <v>452</v>
      </c>
      <c r="D200" s="140">
        <v>0</v>
      </c>
      <c r="E200" s="140"/>
      <c r="F200" s="163" t="str">
        <f t="shared" si="26"/>
        <v>-</v>
      </c>
    </row>
    <row r="201" ht="12.75" customHeight="1" spans="1:6">
      <c r="A201" s="108">
        <v>3299</v>
      </c>
      <c r="B201" s="109" t="s">
        <v>454</v>
      </c>
      <c r="C201" s="232" t="s">
        <v>455</v>
      </c>
      <c r="D201" s="140">
        <v>2962.78</v>
      </c>
      <c r="E201" s="140">
        <v>3596.85</v>
      </c>
      <c r="F201" s="163">
        <f t="shared" si="26"/>
        <v>121.401184023113</v>
      </c>
    </row>
    <row r="202" ht="12.75" customHeight="1" spans="1:6">
      <c r="A202" s="108">
        <v>34</v>
      </c>
      <c r="B202" s="162" t="s">
        <v>456</v>
      </c>
      <c r="C202" s="232" t="s">
        <v>457</v>
      </c>
      <c r="D202" s="138">
        <f t="shared" ref="D202:E202" si="37">D203+D208+D216</f>
        <v>42.48</v>
      </c>
      <c r="E202" s="138">
        <f t="shared" si="37"/>
        <v>90</v>
      </c>
      <c r="F202" s="163">
        <f t="shared" si="26"/>
        <v>211.864406779661</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c r="F209" s="163" t="str">
        <f t="shared" si="26"/>
        <v>-</v>
      </c>
    </row>
    <row r="210" ht="24" spans="1:6">
      <c r="A210" s="108">
        <v>3422</v>
      </c>
      <c r="B210" s="162" t="s">
        <v>472</v>
      </c>
      <c r="C210" s="232" t="s">
        <v>473</v>
      </c>
      <c r="D210" s="140">
        <v>0</v>
      </c>
      <c r="E210" s="140"/>
      <c r="F210" s="163" t="str">
        <f t="shared" si="26"/>
        <v>-</v>
      </c>
    </row>
    <row r="211" ht="24"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24"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42.48</v>
      </c>
      <c r="E216" s="138">
        <f t="shared" si="40"/>
        <v>90</v>
      </c>
      <c r="F216" s="163">
        <f t="shared" si="26"/>
        <v>211.864406779661</v>
      </c>
    </row>
    <row r="217" ht="12.75" customHeight="1" spans="1:6">
      <c r="A217" s="108">
        <v>3431</v>
      </c>
      <c r="B217" s="197" t="s">
        <v>486</v>
      </c>
      <c r="C217" s="232" t="s">
        <v>487</v>
      </c>
      <c r="D217" s="140">
        <v>42.48</v>
      </c>
      <c r="E217" s="140">
        <v>90</v>
      </c>
      <c r="F217" s="163">
        <f t="shared" si="26"/>
        <v>211.864406779661</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0</v>
      </c>
      <c r="E219" s="140"/>
      <c r="F219" s="163" t="str">
        <f t="shared" si="26"/>
        <v>-</v>
      </c>
    </row>
    <row r="220" ht="12.75" customHeight="1" spans="1:6">
      <c r="A220" s="108">
        <v>3434</v>
      </c>
      <c r="B220" s="111" t="s">
        <v>492</v>
      </c>
      <c r="C220" s="232" t="s">
        <v>493</v>
      </c>
      <c r="D220" s="140">
        <v>0</v>
      </c>
      <c r="E220" s="140"/>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4" spans="1:6">
      <c r="A229" s="108" t="s">
        <v>510</v>
      </c>
      <c r="B229" s="109" t="s">
        <v>511</v>
      </c>
      <c r="C229" s="232" t="s">
        <v>510</v>
      </c>
      <c r="D229" s="140">
        <v>0</v>
      </c>
      <c r="E229" s="140"/>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24" spans="1:6">
      <c r="A236" s="108">
        <v>3622</v>
      </c>
      <c r="B236" s="111" t="s">
        <v>524</v>
      </c>
      <c r="C236" s="232" t="s">
        <v>525</v>
      </c>
      <c r="D236" s="140">
        <v>0</v>
      </c>
      <c r="E236" s="140"/>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c r="F238" s="163" t="str">
        <f t="shared" si="44"/>
        <v>-</v>
      </c>
    </row>
    <row r="239" ht="12.75" spans="1:6">
      <c r="A239" s="108">
        <v>3632</v>
      </c>
      <c r="B239" s="111" t="s">
        <v>530</v>
      </c>
      <c r="C239" s="232" t="s">
        <v>531</v>
      </c>
      <c r="D239" s="140">
        <v>0</v>
      </c>
      <c r="E239" s="140"/>
      <c r="F239" s="163" t="str">
        <f t="shared" si="44"/>
        <v>-</v>
      </c>
    </row>
    <row r="240" ht="24" spans="1:6">
      <c r="A240" s="108" t="s">
        <v>532</v>
      </c>
      <c r="B240" s="111" t="s">
        <v>533</v>
      </c>
      <c r="C240" s="232" t="s">
        <v>532</v>
      </c>
      <c r="D240" s="140">
        <v>0</v>
      </c>
      <c r="E240" s="140"/>
      <c r="F240" s="163" t="str">
        <f t="shared" si="44"/>
        <v>-</v>
      </c>
    </row>
    <row r="241" ht="24" spans="1:6">
      <c r="A241" s="108" t="s">
        <v>534</v>
      </c>
      <c r="B241" s="111" t="s">
        <v>535</v>
      </c>
      <c r="C241" s="232" t="s">
        <v>534</v>
      </c>
      <c r="D241" s="140">
        <v>0</v>
      </c>
      <c r="E241" s="140"/>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c r="F243" s="195" t="str">
        <f t="shared" si="44"/>
        <v>-</v>
      </c>
    </row>
    <row r="244" ht="12.75" spans="1:6">
      <c r="A244" s="110" t="s">
        <v>539</v>
      </c>
      <c r="B244" s="111" t="s">
        <v>186</v>
      </c>
      <c r="C244" s="233" t="s">
        <v>539</v>
      </c>
      <c r="D244" s="141"/>
      <c r="E244" s="141"/>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c r="F251" s="163" t="str">
        <f t="shared" si="51"/>
        <v>-</v>
      </c>
    </row>
    <row r="252" ht="24" spans="1:6">
      <c r="A252" s="108">
        <v>3673</v>
      </c>
      <c r="B252" s="109" t="s">
        <v>553</v>
      </c>
      <c r="C252" s="232" t="s">
        <v>554</v>
      </c>
      <c r="D252" s="140">
        <v>0</v>
      </c>
      <c r="E252" s="140"/>
      <c r="F252" s="163" t="str">
        <f t="shared" si="51"/>
        <v>-</v>
      </c>
    </row>
    <row r="253" ht="24"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4" spans="1:6">
      <c r="A260" s="108" t="s">
        <v>565</v>
      </c>
      <c r="B260" s="109" t="s">
        <v>214</v>
      </c>
      <c r="C260" s="232" t="s">
        <v>565</v>
      </c>
      <c r="D260" s="140">
        <v>0</v>
      </c>
      <c r="E260" s="140"/>
      <c r="F260" s="163" t="str">
        <f t="shared" si="53"/>
        <v>-</v>
      </c>
    </row>
    <row r="261" ht="24" spans="1:6">
      <c r="A261" s="108" t="s">
        <v>566</v>
      </c>
      <c r="B261" s="109" t="s">
        <v>216</v>
      </c>
      <c r="C261" s="232" t="s">
        <v>566</v>
      </c>
      <c r="D261" s="140">
        <v>0</v>
      </c>
      <c r="E261" s="140"/>
      <c r="F261" s="163" t="str">
        <f t="shared" si="53"/>
        <v>-</v>
      </c>
    </row>
    <row r="262" ht="24" spans="1:6">
      <c r="A262" s="108">
        <v>37</v>
      </c>
      <c r="B262" s="109" t="s">
        <v>567</v>
      </c>
      <c r="C262" s="232" t="s">
        <v>568</v>
      </c>
      <c r="D262" s="138">
        <f t="shared" ref="D262:E262" si="55">D263+D269</f>
        <v>0</v>
      </c>
      <c r="E262" s="138">
        <f t="shared" si="55"/>
        <v>0</v>
      </c>
      <c r="F262" s="163" t="str">
        <f t="shared" ref="F262:F268" si="56">IF(D262&lt;&gt;0,IF(E262/D262&gt;=100,"&gt;&gt;100",E262/D262*100),"-")</f>
        <v>-</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c r="F264" s="163" t="str">
        <f t="shared" si="56"/>
        <v>-</v>
      </c>
    </row>
    <row r="265" ht="24" spans="1:6">
      <c r="A265" s="108">
        <v>3712</v>
      </c>
      <c r="B265" s="109" t="s">
        <v>573</v>
      </c>
      <c r="C265" s="232" t="s">
        <v>574</v>
      </c>
      <c r="D265" s="140">
        <v>0</v>
      </c>
      <c r="E265" s="140"/>
      <c r="F265" s="163" t="str">
        <f t="shared" si="56"/>
        <v>-</v>
      </c>
    </row>
    <row r="266" ht="24" spans="1:6">
      <c r="A266" s="108" t="s">
        <v>575</v>
      </c>
      <c r="B266" s="109" t="s">
        <v>576</v>
      </c>
      <c r="C266" s="232" t="s">
        <v>575</v>
      </c>
      <c r="D266" s="140">
        <v>0</v>
      </c>
      <c r="E266" s="140"/>
      <c r="F266" s="163" t="str">
        <f t="shared" si="56"/>
        <v>-</v>
      </c>
    </row>
    <row r="267" ht="24"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0</v>
      </c>
      <c r="E269" s="138">
        <f t="shared" si="58"/>
        <v>0</v>
      </c>
      <c r="F269" s="163" t="str">
        <f t="shared" ref="F269:F272" si="59">IF(D269&lt;&gt;0,IF(E269/D269&gt;=100,"&gt;&gt;100",E269/D269*100),"-")</f>
        <v>-</v>
      </c>
    </row>
    <row r="270" ht="12.75" customHeight="1" spans="1:6">
      <c r="A270" s="108">
        <v>3721</v>
      </c>
      <c r="B270" s="111" t="s">
        <v>583</v>
      </c>
      <c r="C270" s="232" t="s">
        <v>584</v>
      </c>
      <c r="D270" s="140">
        <v>0</v>
      </c>
      <c r="E270" s="140"/>
      <c r="F270" s="163" t="str">
        <f t="shared" si="59"/>
        <v>-</v>
      </c>
    </row>
    <row r="271" ht="12.75" customHeight="1" spans="1:6">
      <c r="A271" s="108">
        <v>3722</v>
      </c>
      <c r="B271" s="111" t="s">
        <v>585</v>
      </c>
      <c r="C271" s="232" t="s">
        <v>586</v>
      </c>
      <c r="D271" s="140">
        <v>0</v>
      </c>
      <c r="E271" s="140"/>
      <c r="F271" s="163" t="str">
        <f t="shared" si="59"/>
        <v>-</v>
      </c>
    </row>
    <row r="272" ht="12.75" customHeight="1" spans="1:6">
      <c r="A272" s="108" t="s">
        <v>587</v>
      </c>
      <c r="B272" s="111" t="s">
        <v>588</v>
      </c>
      <c r="C272" s="232" t="s">
        <v>587</v>
      </c>
      <c r="D272" s="140">
        <v>0</v>
      </c>
      <c r="E272" s="140"/>
      <c r="F272" s="163" t="str">
        <f t="shared" si="59"/>
        <v>-</v>
      </c>
    </row>
    <row r="273" ht="24" spans="1:6">
      <c r="A273" s="108">
        <v>38</v>
      </c>
      <c r="B273" s="111" t="s">
        <v>589</v>
      </c>
      <c r="C273" s="232" t="s">
        <v>590</v>
      </c>
      <c r="D273" s="138">
        <f t="shared" ref="D273:E273" si="60">D274+D278+D283+D289</f>
        <v>274.58</v>
      </c>
      <c r="E273" s="138">
        <f t="shared" si="60"/>
        <v>0</v>
      </c>
      <c r="F273" s="163">
        <f t="shared" ref="F273:F277" si="61">IF(D273&lt;&gt;0,IF(E273/D273&gt;=100,"&gt;&gt;100",E273/D273*100),"-")</f>
        <v>0</v>
      </c>
    </row>
    <row r="274" ht="12.75" customHeight="1" spans="1:6">
      <c r="A274" s="108">
        <v>381</v>
      </c>
      <c r="B274" s="109" t="s">
        <v>591</v>
      </c>
      <c r="C274" s="232" t="s">
        <v>592</v>
      </c>
      <c r="D274" s="138">
        <f t="shared" ref="D274:E274" si="62">SUM(D275:D277)</f>
        <v>274.58</v>
      </c>
      <c r="E274" s="138">
        <f t="shared" si="62"/>
        <v>0</v>
      </c>
      <c r="F274" s="163">
        <f t="shared" si="61"/>
        <v>0</v>
      </c>
    </row>
    <row r="275" ht="12.75" customHeight="1" spans="1:6">
      <c r="A275" s="108">
        <v>3811</v>
      </c>
      <c r="B275" s="109" t="s">
        <v>593</v>
      </c>
      <c r="C275" s="232" t="s">
        <v>594</v>
      </c>
      <c r="D275" s="140">
        <v>0</v>
      </c>
      <c r="E275" s="140"/>
      <c r="F275" s="163" t="str">
        <f t="shared" si="61"/>
        <v>-</v>
      </c>
    </row>
    <row r="276" ht="12.75" customHeight="1" spans="1:6">
      <c r="A276" s="108">
        <v>3812</v>
      </c>
      <c r="B276" s="109" t="s">
        <v>595</v>
      </c>
      <c r="C276" s="232" t="s">
        <v>596</v>
      </c>
      <c r="D276" s="140">
        <v>274.58</v>
      </c>
      <c r="E276" s="140"/>
      <c r="F276" s="163">
        <f t="shared" si="61"/>
        <v>0</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4"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c r="F290" s="163" t="str">
        <f t="shared" si="66"/>
        <v>-</v>
      </c>
    </row>
    <row r="291" ht="24"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4"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c r="F295" s="163" t="str">
        <f t="shared" ref="F295:F306" si="68">IF(D295&lt;&gt;0,IF(E295/D295&gt;=100,"&gt;&gt;100",E295/D295*100),"-")</f>
        <v>-</v>
      </c>
    </row>
    <row r="296" ht="12.75" customHeight="1" spans="1:6">
      <c r="A296" s="108" t="s">
        <v>632</v>
      </c>
      <c r="B296" s="109" t="s">
        <v>635</v>
      </c>
      <c r="C296" s="232" t="s">
        <v>636</v>
      </c>
      <c r="D296" s="140">
        <v>0</v>
      </c>
      <c r="E296" s="140"/>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542450.35</v>
      </c>
      <c r="E299" s="138">
        <f>E152-E297+E298</f>
        <v>608768.77</v>
      </c>
      <c r="F299" s="163">
        <f t="shared" si="68"/>
        <v>112.225712454605</v>
      </c>
    </row>
    <row r="300" ht="12.75" customHeight="1" spans="1:6">
      <c r="A300" s="108" t="s">
        <v>632</v>
      </c>
      <c r="B300" s="109" t="s">
        <v>643</v>
      </c>
      <c r="C300" s="232" t="s">
        <v>644</v>
      </c>
      <c r="D300" s="138">
        <f>IF(D6&gt;=D299,D6-D299,0)</f>
        <v>0</v>
      </c>
      <c r="E300" s="138">
        <f>IF(E6&gt;=E299,E6-E299,0)</f>
        <v>0</v>
      </c>
      <c r="F300" s="163" t="str">
        <f t="shared" si="68"/>
        <v>-</v>
      </c>
    </row>
    <row r="301" ht="12.75" customHeight="1" spans="1:6">
      <c r="A301" s="108" t="s">
        <v>632</v>
      </c>
      <c r="B301" s="109" t="s">
        <v>645</v>
      </c>
      <c r="C301" s="232" t="s">
        <v>646</v>
      </c>
      <c r="D301" s="138">
        <f>IF(D299&gt;=D6,D299-D6,0)</f>
        <v>3545.05999999994</v>
      </c>
      <c r="E301" s="138">
        <f>IF(E299&gt;=E6,E299-E6,0)</f>
        <v>46597.0600000001</v>
      </c>
      <c r="F301" s="163">
        <f t="shared" si="68"/>
        <v>1314.42232289442</v>
      </c>
    </row>
    <row r="302" ht="12.75" customHeight="1" spans="1:6">
      <c r="A302" s="108">
        <v>92211</v>
      </c>
      <c r="B302" s="109" t="s">
        <v>647</v>
      </c>
      <c r="C302" s="232" t="s">
        <v>648</v>
      </c>
      <c r="D302" s="140">
        <v>22018.42</v>
      </c>
      <c r="E302" s="140">
        <v>18473.36</v>
      </c>
      <c r="F302" s="163">
        <f t="shared" si="68"/>
        <v>83.8995713588895</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3833</v>
      </c>
      <c r="E304" s="140">
        <v>48131.52</v>
      </c>
      <c r="F304" s="163">
        <f t="shared" si="68"/>
        <v>1255.71406209236</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c r="F323" s="163" t="str">
        <f t="shared" si="72"/>
        <v>-</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0</v>
      </c>
      <c r="E360" s="138">
        <f t="shared" si="86"/>
        <v>942.43</v>
      </c>
      <c r="F360" s="163" t="str">
        <f t="shared" si="72"/>
        <v>-</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4" spans="1:6">
      <c r="A373" s="108">
        <v>42</v>
      </c>
      <c r="B373" s="162" t="s">
        <v>780</v>
      </c>
      <c r="C373" s="232" t="s">
        <v>781</v>
      </c>
      <c r="D373" s="138">
        <f t="shared" ref="D373:E373" si="90">D374+D379+D388+D393+D398+D401</f>
        <v>0</v>
      </c>
      <c r="E373" s="138">
        <f t="shared" si="90"/>
        <v>942.43</v>
      </c>
      <c r="F373" s="163" t="str">
        <f t="shared" si="72"/>
        <v>-</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c r="F375" s="163" t="str">
        <f t="shared" si="72"/>
        <v>-</v>
      </c>
    </row>
    <row r="376" ht="12.75" customHeight="1" spans="1:6">
      <c r="A376" s="108">
        <v>4212</v>
      </c>
      <c r="B376" s="109" t="s">
        <v>690</v>
      </c>
      <c r="C376" s="232" t="s">
        <v>785</v>
      </c>
      <c r="D376" s="140">
        <v>0</v>
      </c>
      <c r="E376" s="140"/>
      <c r="F376" s="163" t="str">
        <f t="shared" si="72"/>
        <v>-</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0</v>
      </c>
      <c r="E378" s="140"/>
      <c r="F378" s="163" t="str">
        <f t="shared" si="72"/>
        <v>-</v>
      </c>
    </row>
    <row r="379" ht="12.75" customHeight="1" spans="1:6">
      <c r="A379" s="108">
        <v>422</v>
      </c>
      <c r="B379" s="109" t="s">
        <v>788</v>
      </c>
      <c r="C379" s="232" t="s">
        <v>789</v>
      </c>
      <c r="D379" s="138">
        <f t="shared" ref="D379:E379" si="92">SUM(D380:D387)</f>
        <v>0</v>
      </c>
      <c r="E379" s="138">
        <f t="shared" si="92"/>
        <v>942.43</v>
      </c>
      <c r="F379" s="163" t="str">
        <f t="shared" si="72"/>
        <v>-</v>
      </c>
    </row>
    <row r="380" ht="12.75" customHeight="1" spans="1:6">
      <c r="A380" s="108">
        <v>4221</v>
      </c>
      <c r="B380" s="109" t="s">
        <v>698</v>
      </c>
      <c r="C380" s="232" t="s">
        <v>790</v>
      </c>
      <c r="D380" s="140">
        <v>0</v>
      </c>
      <c r="E380" s="140"/>
      <c r="F380" s="163" t="str">
        <f t="shared" si="72"/>
        <v>-</v>
      </c>
    </row>
    <row r="381" ht="12.75" customHeight="1" spans="1:6">
      <c r="A381" s="108">
        <v>4222</v>
      </c>
      <c r="B381" s="109" t="s">
        <v>791</v>
      </c>
      <c r="C381" s="232" t="s">
        <v>792</v>
      </c>
      <c r="D381" s="140">
        <v>0</v>
      </c>
      <c r="E381" s="140"/>
      <c r="F381" s="163" t="str">
        <f t="shared" si="72"/>
        <v>-</v>
      </c>
    </row>
    <row r="382" ht="12.75" customHeight="1" spans="1:6">
      <c r="A382" s="108">
        <v>4223</v>
      </c>
      <c r="B382" s="109" t="s">
        <v>702</v>
      </c>
      <c r="C382" s="232" t="s">
        <v>793</v>
      </c>
      <c r="D382" s="140">
        <v>0</v>
      </c>
      <c r="E382" s="140">
        <v>319.93</v>
      </c>
      <c r="F382" s="163" t="str">
        <f t="shared" si="72"/>
        <v>-</v>
      </c>
    </row>
    <row r="383" ht="12.75" customHeight="1" spans="1:6">
      <c r="A383" s="108">
        <v>4224</v>
      </c>
      <c r="B383" s="109" t="s">
        <v>704</v>
      </c>
      <c r="C383" s="232" t="s">
        <v>794</v>
      </c>
      <c r="D383" s="140">
        <v>0</v>
      </c>
      <c r="E383" s="140"/>
      <c r="F383" s="163" t="str">
        <f t="shared" si="72"/>
        <v>-</v>
      </c>
    </row>
    <row r="384" ht="12.75" customHeight="1" spans="1:6">
      <c r="A384" s="110">
        <v>4225</v>
      </c>
      <c r="B384" s="111" t="s">
        <v>706</v>
      </c>
      <c r="C384" s="233" t="s">
        <v>795</v>
      </c>
      <c r="D384" s="141">
        <v>0</v>
      </c>
      <c r="E384" s="141"/>
      <c r="F384" s="195" t="str">
        <f t="shared" si="72"/>
        <v>-</v>
      </c>
    </row>
    <row r="385" ht="12.75" customHeight="1" spans="1:6">
      <c r="A385" s="108">
        <v>4226</v>
      </c>
      <c r="B385" s="109" t="s">
        <v>708</v>
      </c>
      <c r="C385" s="232" t="s">
        <v>796</v>
      </c>
      <c r="D385" s="140">
        <v>0</v>
      </c>
      <c r="E385" s="140">
        <v>622.5</v>
      </c>
      <c r="F385" s="163" t="str">
        <f t="shared" si="72"/>
        <v>-</v>
      </c>
    </row>
    <row r="386" ht="12.75" customHeight="1" spans="1:6">
      <c r="A386" s="108">
        <v>4227</v>
      </c>
      <c r="B386" s="162" t="s">
        <v>710</v>
      </c>
      <c r="C386" s="232" t="s">
        <v>797</v>
      </c>
      <c r="D386" s="140">
        <v>0</v>
      </c>
      <c r="E386" s="140"/>
      <c r="F386" s="163" t="str">
        <f t="shared" si="72"/>
        <v>-</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0</v>
      </c>
      <c r="E393" s="138">
        <f t="shared" si="94"/>
        <v>0</v>
      </c>
      <c r="F393" s="163" t="str">
        <f t="shared" si="72"/>
        <v>-</v>
      </c>
    </row>
    <row r="394" ht="12.75" customHeight="1" spans="1:6">
      <c r="A394" s="108">
        <v>4241</v>
      </c>
      <c r="B394" s="109" t="s">
        <v>807</v>
      </c>
      <c r="C394" s="232" t="s">
        <v>808</v>
      </c>
      <c r="D394" s="140">
        <v>0</v>
      </c>
      <c r="E394" s="140"/>
      <c r="F394" s="163" t="str">
        <f t="shared" si="72"/>
        <v>-</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0</v>
      </c>
      <c r="E403" s="140"/>
      <c r="F403" s="163" t="str">
        <f t="shared" si="72"/>
        <v>-</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c r="F413" s="163" t="str">
        <f t="shared" si="72"/>
        <v>-</v>
      </c>
    </row>
    <row r="414" ht="12.75" customHeight="1" spans="1:6">
      <c r="A414" s="108">
        <v>452</v>
      </c>
      <c r="B414" s="109" t="s">
        <v>837</v>
      </c>
      <c r="C414" s="232" t="s">
        <v>838</v>
      </c>
      <c r="D414" s="140">
        <v>0</v>
      </c>
      <c r="E414" s="140"/>
      <c r="F414" s="163" t="str">
        <f t="shared" si="72"/>
        <v>-</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0</v>
      </c>
      <c r="E416" s="140"/>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0</v>
      </c>
      <c r="E418" s="138">
        <f t="shared" si="102"/>
        <v>942.43</v>
      </c>
      <c r="F418" s="163" t="str">
        <f t="shared" si="72"/>
        <v>-</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4029.79</v>
      </c>
      <c r="E420" s="140">
        <v>4029.79</v>
      </c>
      <c r="F420" s="163">
        <f t="shared" si="72"/>
        <v>100</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538905.29</v>
      </c>
      <c r="E422" s="138">
        <f>E6+E308</f>
        <v>562171.71</v>
      </c>
      <c r="F422" s="163">
        <f t="shared" si="72"/>
        <v>104.317348601273</v>
      </c>
    </row>
    <row r="423" ht="12.75" customHeight="1" spans="1:6">
      <c r="A423" s="108" t="s">
        <v>632</v>
      </c>
      <c r="B423" s="109" t="s">
        <v>855</v>
      </c>
      <c r="C423" s="232" t="s">
        <v>856</v>
      </c>
      <c r="D423" s="138">
        <f t="shared" ref="D423:E423" si="103">D299+D360</f>
        <v>542450.35</v>
      </c>
      <c r="E423" s="138">
        <f t="shared" si="103"/>
        <v>609711.2</v>
      </c>
      <c r="F423" s="163">
        <f t="shared" si="72"/>
        <v>112.399448170694</v>
      </c>
    </row>
    <row r="424" ht="12.75" customHeight="1" spans="1:6">
      <c r="A424" s="108" t="s">
        <v>632</v>
      </c>
      <c r="B424" s="109" t="s">
        <v>857</v>
      </c>
      <c r="C424" s="232" t="s">
        <v>858</v>
      </c>
      <c r="D424" s="138">
        <f t="shared" ref="D424:E424" si="104">IF(D422&gt;=D423,D422-D423,0)</f>
        <v>0</v>
      </c>
      <c r="E424" s="138">
        <f t="shared" si="104"/>
        <v>0</v>
      </c>
      <c r="F424" s="163" t="str">
        <f t="shared" si="72"/>
        <v>-</v>
      </c>
    </row>
    <row r="425" ht="12.75" customHeight="1" spans="1:6">
      <c r="A425" s="108" t="s">
        <v>632</v>
      </c>
      <c r="B425" s="109" t="s">
        <v>859</v>
      </c>
      <c r="C425" s="232" t="s">
        <v>860</v>
      </c>
      <c r="D425" s="138">
        <f t="shared" ref="D425:E425" si="105">IF(D423&gt;=D422,D423-D422,0)</f>
        <v>3545.05999999994</v>
      </c>
      <c r="E425" s="138">
        <f t="shared" si="105"/>
        <v>47539.4900000001</v>
      </c>
      <c r="F425" s="163">
        <f t="shared" si="72"/>
        <v>1341.00664022614</v>
      </c>
    </row>
    <row r="426" ht="12.75" customHeight="1" spans="1:6">
      <c r="A426" s="239" t="s">
        <v>861</v>
      </c>
      <c r="B426" s="162" t="s">
        <v>862</v>
      </c>
      <c r="C426" s="240" t="s">
        <v>863</v>
      </c>
      <c r="D426" s="138">
        <f t="shared" ref="D426:E426" si="106">IF(D302-D303+D419-D420&gt;=0,D302-D303+D419-D420,0)</f>
        <v>17988.63</v>
      </c>
      <c r="E426" s="138">
        <f t="shared" si="106"/>
        <v>14443.57</v>
      </c>
      <c r="F426" s="163">
        <f t="shared" si="72"/>
        <v>80.2927738243546</v>
      </c>
    </row>
    <row r="427" ht="12.75" customHeight="1" spans="1:6">
      <c r="A427" s="239" t="s">
        <v>861</v>
      </c>
      <c r="B427" s="109" t="s">
        <v>864</v>
      </c>
      <c r="C427" s="240" t="s">
        <v>865</v>
      </c>
      <c r="D427" s="138">
        <f t="shared" ref="D427:E427" si="107">IF(D303-D302+D420-D419&gt;=0,D303-D302+D420-D419,0)</f>
        <v>0</v>
      </c>
      <c r="E427" s="138">
        <f t="shared" si="107"/>
        <v>0</v>
      </c>
      <c r="F427" s="163" t="str">
        <f t="shared" si="72"/>
        <v>-</v>
      </c>
    </row>
    <row r="428" ht="24" spans="1:6">
      <c r="A428" s="235" t="s">
        <v>866</v>
      </c>
      <c r="B428" s="236" t="s">
        <v>867</v>
      </c>
      <c r="C428" s="237" t="s">
        <v>868</v>
      </c>
      <c r="D428" s="167">
        <f t="shared" ref="D428:E428" si="108">D304+D421</f>
        <v>3833</v>
      </c>
      <c r="E428" s="167">
        <f t="shared" si="108"/>
        <v>48131.52</v>
      </c>
      <c r="F428" s="168">
        <f t="shared" si="72"/>
        <v>1255.71406209236</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c r="F438" s="163" t="str">
        <f t="shared" si="109"/>
        <v>-</v>
      </c>
    </row>
    <row r="439" ht="24" spans="1:6">
      <c r="A439" s="108">
        <v>8122</v>
      </c>
      <c r="B439" s="162" t="s">
        <v>888</v>
      </c>
      <c r="C439" s="232" t="s">
        <v>889</v>
      </c>
      <c r="D439" s="140">
        <v>0</v>
      </c>
      <c r="E439" s="140"/>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24" spans="1:6">
      <c r="A444" s="108">
        <v>814</v>
      </c>
      <c r="B444" s="162" t="s">
        <v>898</v>
      </c>
      <c r="C444" s="232" t="s">
        <v>899</v>
      </c>
      <c r="D444" s="140">
        <v>0</v>
      </c>
      <c r="E444" s="140"/>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24" spans="1:6">
      <c r="A447" s="108">
        <v>8154</v>
      </c>
      <c r="B447" s="109" t="s">
        <v>904</v>
      </c>
      <c r="C447" s="232" t="s">
        <v>905</v>
      </c>
      <c r="D447" s="140">
        <v>0</v>
      </c>
      <c r="E447" s="140"/>
      <c r="F447" s="163" t="str">
        <f t="shared" si="109"/>
        <v>-</v>
      </c>
    </row>
    <row r="448" ht="24"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24" spans="1:6">
      <c r="A463" s="108">
        <v>8176</v>
      </c>
      <c r="B463" s="109" t="s">
        <v>936</v>
      </c>
      <c r="C463" s="232" t="s">
        <v>937</v>
      </c>
      <c r="D463" s="140">
        <v>0</v>
      </c>
      <c r="E463" s="140"/>
      <c r="F463" s="163" t="str">
        <f t="shared" si="109"/>
        <v>-</v>
      </c>
    </row>
    <row r="464" ht="12.75"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24" spans="1:6">
      <c r="A484" s="108">
        <v>832</v>
      </c>
      <c r="B484" s="162" t="s">
        <v>978</v>
      </c>
      <c r="C484" s="232" t="s">
        <v>979</v>
      </c>
      <c r="D484" s="140">
        <v>0</v>
      </c>
      <c r="E484" s="140"/>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24"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2.75" spans="1:6">
      <c r="A521" s="110" t="s">
        <v>1052</v>
      </c>
      <c r="B521" s="111" t="s">
        <v>1053</v>
      </c>
      <c r="C521" s="233" t="s">
        <v>1052</v>
      </c>
      <c r="D521" s="141">
        <v>0</v>
      </c>
      <c r="E521" s="141"/>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c r="F543" s="163" t="str">
        <f t="shared" si="109"/>
        <v>-</v>
      </c>
    </row>
    <row r="544" ht="24" spans="1:6">
      <c r="A544" s="108">
        <v>5122</v>
      </c>
      <c r="B544" s="109" t="s">
        <v>1098</v>
      </c>
      <c r="C544" s="232" t="s">
        <v>1099</v>
      </c>
      <c r="D544" s="140">
        <v>0</v>
      </c>
      <c r="E544" s="140"/>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24"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2.75"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24" spans="1:6">
      <c r="A605" s="108">
        <v>5423</v>
      </c>
      <c r="B605" s="109" t="s">
        <v>1210</v>
      </c>
      <c r="C605" s="232" t="s">
        <v>1211</v>
      </c>
      <c r="D605" s="140">
        <v>0</v>
      </c>
      <c r="E605" s="140"/>
      <c r="F605" s="163" t="str">
        <f t="shared" si="109"/>
        <v>-</v>
      </c>
    </row>
    <row r="606" ht="24" spans="1:6">
      <c r="A606" s="108">
        <v>5424</v>
      </c>
      <c r="B606" s="109" t="s">
        <v>1212</v>
      </c>
      <c r="C606" s="232" t="s">
        <v>1213</v>
      </c>
      <c r="D606" s="140">
        <v>0</v>
      </c>
      <c r="E606" s="140"/>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c r="F610" s="163" t="str">
        <f t="shared" si="109"/>
        <v>-</v>
      </c>
    </row>
    <row r="611" ht="24" spans="1:6">
      <c r="A611" s="108">
        <v>5444</v>
      </c>
      <c r="B611" s="162" t="s">
        <v>1222</v>
      </c>
      <c r="C611" s="232" t="s">
        <v>1223</v>
      </c>
      <c r="D611" s="140">
        <v>0</v>
      </c>
      <c r="E611" s="140"/>
      <c r="F611" s="163" t="str">
        <f t="shared" si="109"/>
        <v>-</v>
      </c>
    </row>
    <row r="612" ht="24"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24" spans="1:6">
      <c r="A615" s="108">
        <v>5448</v>
      </c>
      <c r="B615" s="109" t="s">
        <v>1230</v>
      </c>
      <c r="C615" s="232" t="s">
        <v>1231</v>
      </c>
      <c r="D615" s="140">
        <v>0</v>
      </c>
      <c r="E615" s="140"/>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4" spans="1:6">
      <c r="A627" s="108">
        <v>5476</v>
      </c>
      <c r="B627" s="109" t="s">
        <v>1254</v>
      </c>
      <c r="C627" s="232" t="s">
        <v>1255</v>
      </c>
      <c r="D627" s="140">
        <v>0</v>
      </c>
      <c r="E627" s="140"/>
      <c r="F627" s="163" t="str">
        <f t="shared" si="109"/>
        <v>-</v>
      </c>
    </row>
    <row r="628" ht="12.75" spans="1:6">
      <c r="A628" s="110">
        <v>5477</v>
      </c>
      <c r="B628" s="111" t="s">
        <v>1256</v>
      </c>
      <c r="C628" s="233" t="s">
        <v>1257</v>
      </c>
      <c r="D628" s="141">
        <v>0</v>
      </c>
      <c r="E628" s="141"/>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538905.29</v>
      </c>
      <c r="E643" s="138">
        <f>E422+E430</f>
        <v>562171.71</v>
      </c>
      <c r="F643" s="163">
        <f t="shared" si="109"/>
        <v>104.317348601273</v>
      </c>
    </row>
    <row r="644" ht="12.75" customHeight="1" spans="1:6">
      <c r="A644" s="108" t="s">
        <v>632</v>
      </c>
      <c r="B644" s="109" t="s">
        <v>1288</v>
      </c>
      <c r="C644" s="232" t="s">
        <v>1289</v>
      </c>
      <c r="D644" s="138">
        <f>D423+D535</f>
        <v>542450.35</v>
      </c>
      <c r="E644" s="138">
        <f>E423+E535</f>
        <v>609711.2</v>
      </c>
      <c r="F644" s="163">
        <f t="shared" si="109"/>
        <v>112.399448170694</v>
      </c>
    </row>
    <row r="645" ht="12.75" customHeight="1" spans="1:6">
      <c r="A645" s="108" t="s">
        <v>632</v>
      </c>
      <c r="B645" s="109" t="s">
        <v>1290</v>
      </c>
      <c r="C645" s="232" t="s">
        <v>1291</v>
      </c>
      <c r="D645" s="138">
        <f t="shared" ref="D645:E645" si="163">IF(D643&gt;=D644,D643-D644,0)</f>
        <v>0</v>
      </c>
      <c r="E645" s="138">
        <f t="shared" si="163"/>
        <v>0</v>
      </c>
      <c r="F645" s="163" t="str">
        <f t="shared" si="109"/>
        <v>-</v>
      </c>
    </row>
    <row r="646" ht="12.75" customHeight="1" spans="1:6">
      <c r="A646" s="108" t="s">
        <v>632</v>
      </c>
      <c r="B646" s="109" t="s">
        <v>1292</v>
      </c>
      <c r="C646" s="232" t="s">
        <v>1293</v>
      </c>
      <c r="D646" s="138">
        <f t="shared" ref="D646:E646" si="164">IF(D644&gt;=D643,D644-D643,0)</f>
        <v>3545.05999999994</v>
      </c>
      <c r="E646" s="138">
        <f t="shared" si="164"/>
        <v>47539.4900000001</v>
      </c>
      <c r="F646" s="163">
        <f t="shared" si="109"/>
        <v>1341.00664022614</v>
      </c>
    </row>
    <row r="647" ht="24" spans="1:6">
      <c r="A647" s="239" t="s">
        <v>1294</v>
      </c>
      <c r="B647" s="109" t="s">
        <v>1295</v>
      </c>
      <c r="C647" s="240" t="s">
        <v>1294</v>
      </c>
      <c r="D647" s="138">
        <f>IF(D426-D427+D641-D642&gt;=0,D426-D427+D641-D642,0)</f>
        <v>17988.63</v>
      </c>
      <c r="E647" s="138">
        <f>IF(E426-E427+E641-E642&gt;=0,E426-E427+E641-E642,0)</f>
        <v>14443.57</v>
      </c>
      <c r="F647" s="163">
        <f t="shared" si="109"/>
        <v>80.2927738243546</v>
      </c>
    </row>
    <row r="648" ht="24" spans="1:6">
      <c r="A648" s="239" t="s">
        <v>1296</v>
      </c>
      <c r="B648" s="109" t="s">
        <v>1297</v>
      </c>
      <c r="C648" s="240" t="s">
        <v>1296</v>
      </c>
      <c r="D648" s="138">
        <f>IF(D427-D426+D642-D641&gt;=0,D427-D426+D642-D641,0)</f>
        <v>0</v>
      </c>
      <c r="E648" s="138">
        <f>IF(E427-E426+E642-E641&gt;=0,E427-E426+E642-E641,0)</f>
        <v>0</v>
      </c>
      <c r="F648" s="163" t="str">
        <f t="shared" si="109"/>
        <v>-</v>
      </c>
    </row>
    <row r="649" ht="24" spans="1:6">
      <c r="A649" s="108" t="s">
        <v>632</v>
      </c>
      <c r="B649" s="109" t="s">
        <v>1298</v>
      </c>
      <c r="C649" s="232" t="s">
        <v>1299</v>
      </c>
      <c r="D649" s="138">
        <f t="shared" ref="D649:E649" si="165">IF(D645+D647-D646-D648&gt;=0,D645+D647-D646-D648,0)</f>
        <v>14443.5700000001</v>
      </c>
      <c r="E649" s="138">
        <f t="shared" si="165"/>
        <v>0</v>
      </c>
      <c r="F649" s="163">
        <f t="shared" si="109"/>
        <v>0</v>
      </c>
    </row>
    <row r="650" ht="24" spans="1:6">
      <c r="A650" s="108" t="s">
        <v>632</v>
      </c>
      <c r="B650" s="109" t="s">
        <v>1300</v>
      </c>
      <c r="C650" s="232" t="s">
        <v>1301</v>
      </c>
      <c r="D650" s="138">
        <f t="shared" ref="D650:E650" si="166">IF(D646+D648-D645-D647&gt;=0,D646+D648-D645-D647,0)</f>
        <v>0</v>
      </c>
      <c r="E650" s="138">
        <f t="shared" si="166"/>
        <v>33095.9200000001</v>
      </c>
      <c r="F650" s="163" t="str">
        <f t="shared" si="109"/>
        <v>-</v>
      </c>
    </row>
    <row r="651" ht="24" spans="1:6">
      <c r="A651" s="235" t="s">
        <v>1302</v>
      </c>
      <c r="B651" s="236" t="s">
        <v>1303</v>
      </c>
      <c r="C651" s="237" t="s">
        <v>1302</v>
      </c>
      <c r="D651" s="145">
        <v>41049.98</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0</v>
      </c>
      <c r="E653" s="140">
        <v>0</v>
      </c>
      <c r="F653" s="163" t="str">
        <f t="shared" ref="F653:F740" si="167">IF(D653&lt;&gt;0,IF(E653/D653&gt;=100,"&gt;&gt;100",E653/D653*100),"-")</f>
        <v>-</v>
      </c>
    </row>
    <row r="654" ht="12.75" customHeight="1" spans="1:6">
      <c r="A654" s="108" t="s">
        <v>1307</v>
      </c>
      <c r="B654" s="109" t="s">
        <v>1308</v>
      </c>
      <c r="C654" s="232" t="s">
        <v>1307</v>
      </c>
      <c r="D654" s="140">
        <v>41609.68</v>
      </c>
      <c r="E654" s="140">
        <v>36169.24</v>
      </c>
      <c r="F654" s="163">
        <f t="shared" si="167"/>
        <v>86.9250616683426</v>
      </c>
    </row>
    <row r="655" ht="12.75" customHeight="1" spans="1:6">
      <c r="A655" s="108" t="s">
        <v>1309</v>
      </c>
      <c r="B655" s="109" t="s">
        <v>1310</v>
      </c>
      <c r="C655" s="232" t="s">
        <v>1309</v>
      </c>
      <c r="D655" s="140">
        <v>41609.68</v>
      </c>
      <c r="E655" s="140">
        <v>36169.24</v>
      </c>
      <c r="F655" s="163">
        <f t="shared" si="167"/>
        <v>86.9250616683426</v>
      </c>
    </row>
    <row r="656" ht="24" spans="1:6">
      <c r="A656" s="108">
        <v>11</v>
      </c>
      <c r="B656" s="109" t="s">
        <v>1311</v>
      </c>
      <c r="C656" s="232" t="s">
        <v>1312</v>
      </c>
      <c r="D656" s="138">
        <f t="shared" ref="D656:E656" si="168">+D653+D654-D655</f>
        <v>0</v>
      </c>
      <c r="E656" s="138">
        <f t="shared" si="168"/>
        <v>0</v>
      </c>
      <c r="F656" s="163" t="str">
        <f t="shared" si="167"/>
        <v>-</v>
      </c>
    </row>
    <row r="657" ht="24" spans="1:6">
      <c r="A657" s="108" t="s">
        <v>632</v>
      </c>
      <c r="B657" s="109" t="s">
        <v>1313</v>
      </c>
      <c r="C657" s="232" t="s">
        <v>1314</v>
      </c>
      <c r="D657" s="241">
        <v>0</v>
      </c>
      <c r="E657" s="241"/>
      <c r="F657" s="163" t="str">
        <f t="shared" si="167"/>
        <v>-</v>
      </c>
    </row>
    <row r="658" ht="24" spans="1:6">
      <c r="A658" s="108" t="s">
        <v>632</v>
      </c>
      <c r="B658" s="109" t="s">
        <v>1315</v>
      </c>
      <c r="C658" s="232" t="s">
        <v>1316</v>
      </c>
      <c r="D658" s="241">
        <v>16</v>
      </c>
      <c r="E658" s="241">
        <v>19</v>
      </c>
      <c r="F658" s="163">
        <f t="shared" si="167"/>
        <v>118.75</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16</v>
      </c>
      <c r="E660" s="241">
        <v>19</v>
      </c>
      <c r="F660" s="163">
        <f t="shared" si="167"/>
        <v>118.75</v>
      </c>
    </row>
    <row r="661" ht="24" spans="1:6">
      <c r="A661" s="108" t="s">
        <v>1321</v>
      </c>
      <c r="B661" s="109" t="s">
        <v>1322</v>
      </c>
      <c r="C661" s="232" t="s">
        <v>1323</v>
      </c>
      <c r="D661" s="140">
        <v>0</v>
      </c>
      <c r="E661" s="140"/>
      <c r="F661" s="163" t="str">
        <f t="shared" si="167"/>
        <v>-</v>
      </c>
    </row>
    <row r="662" ht="12.75" customHeight="1" spans="1:6">
      <c r="A662" s="110">
        <v>61315</v>
      </c>
      <c r="B662" s="111" t="s">
        <v>1324</v>
      </c>
      <c r="C662" s="233" t="s">
        <v>1325</v>
      </c>
      <c r="D662" s="141">
        <v>0</v>
      </c>
      <c r="E662" s="141"/>
      <c r="F662" s="195" t="str">
        <f t="shared" si="167"/>
        <v>-</v>
      </c>
    </row>
    <row r="663" ht="12.75" customHeight="1" spans="1:6">
      <c r="A663" s="110">
        <v>61316</v>
      </c>
      <c r="B663" s="111" t="s">
        <v>1326</v>
      </c>
      <c r="C663" s="233" t="s">
        <v>1327</v>
      </c>
      <c r="D663" s="141">
        <v>0</v>
      </c>
      <c r="E663" s="141"/>
      <c r="F663" s="195" t="str">
        <f t="shared" si="167"/>
        <v>-</v>
      </c>
    </row>
    <row r="664" ht="12.75" customHeight="1" spans="1:6">
      <c r="A664" s="110" t="s">
        <v>1328</v>
      </c>
      <c r="B664" s="111" t="s">
        <v>1329</v>
      </c>
      <c r="C664" s="233" t="s">
        <v>1328</v>
      </c>
      <c r="D664" s="141">
        <v>0</v>
      </c>
      <c r="E664" s="141"/>
      <c r="F664" s="195" t="str">
        <f t="shared" si="167"/>
        <v>-</v>
      </c>
    </row>
    <row r="665" ht="12.75" customHeight="1" spans="1:6">
      <c r="A665" s="110">
        <v>61451</v>
      </c>
      <c r="B665" s="111" t="s">
        <v>1330</v>
      </c>
      <c r="C665" s="233" t="s">
        <v>1331</v>
      </c>
      <c r="D665" s="141">
        <v>0</v>
      </c>
      <c r="E665" s="141"/>
      <c r="F665" s="195" t="str">
        <f t="shared" si="167"/>
        <v>-</v>
      </c>
    </row>
    <row r="666" ht="12.75" customHeight="1" spans="1:6">
      <c r="A666" s="110" t="s">
        <v>1332</v>
      </c>
      <c r="B666" s="111" t="s">
        <v>1333</v>
      </c>
      <c r="C666" s="233" t="s">
        <v>1332</v>
      </c>
      <c r="D666" s="141">
        <v>0</v>
      </c>
      <c r="E666" s="141"/>
      <c r="F666" s="195" t="str">
        <f t="shared" si="167"/>
        <v>-</v>
      </c>
    </row>
    <row r="667" ht="12.75" customHeight="1" spans="1:6">
      <c r="A667" s="110">
        <v>61453</v>
      </c>
      <c r="B667" s="111" t="s">
        <v>1334</v>
      </c>
      <c r="C667" s="233" t="s">
        <v>1335</v>
      </c>
      <c r="D667" s="141">
        <v>0</v>
      </c>
      <c r="E667" s="141"/>
      <c r="F667" s="195" t="str">
        <f t="shared" si="167"/>
        <v>-</v>
      </c>
    </row>
    <row r="668" ht="12.75" customHeight="1" spans="1:6">
      <c r="A668" s="110" t="s">
        <v>1336</v>
      </c>
      <c r="B668" s="111" t="s">
        <v>1337</v>
      </c>
      <c r="C668" s="233" t="s">
        <v>1336</v>
      </c>
      <c r="D668" s="141">
        <v>0</v>
      </c>
      <c r="E668" s="141"/>
      <c r="F668" s="195" t="str">
        <f t="shared" si="167"/>
        <v>-</v>
      </c>
    </row>
    <row r="669" ht="12.75" customHeight="1" spans="1:6">
      <c r="A669" s="108">
        <v>63311</v>
      </c>
      <c r="B669" s="109" t="s">
        <v>1338</v>
      </c>
      <c r="C669" s="232" t="s">
        <v>1339</v>
      </c>
      <c r="D669" s="140">
        <v>0</v>
      </c>
      <c r="E669" s="140"/>
      <c r="F669" s="163" t="str">
        <f t="shared" si="167"/>
        <v>-</v>
      </c>
    </row>
    <row r="670" ht="12.75" customHeight="1" spans="1:6">
      <c r="A670" s="108">
        <v>63312</v>
      </c>
      <c r="B670" s="109" t="s">
        <v>1340</v>
      </c>
      <c r="C670" s="232" t="s">
        <v>1341</v>
      </c>
      <c r="D670" s="140">
        <v>0</v>
      </c>
      <c r="E670" s="140"/>
      <c r="F670" s="163" t="str">
        <f t="shared" si="167"/>
        <v>-</v>
      </c>
    </row>
    <row r="671" ht="12.75" customHeight="1" spans="1:6">
      <c r="A671" s="108">
        <v>63313</v>
      </c>
      <c r="B671" s="109" t="s">
        <v>1342</v>
      </c>
      <c r="C671" s="232" t="s">
        <v>1343</v>
      </c>
      <c r="D671" s="140">
        <v>0</v>
      </c>
      <c r="E671" s="140"/>
      <c r="F671" s="163" t="str">
        <f t="shared" si="167"/>
        <v>-</v>
      </c>
    </row>
    <row r="672" ht="12.75" customHeight="1" spans="1:6">
      <c r="A672" s="108">
        <v>63314</v>
      </c>
      <c r="B672" s="109" t="s">
        <v>1344</v>
      </c>
      <c r="C672" s="232" t="s">
        <v>1345</v>
      </c>
      <c r="D672" s="140">
        <v>0</v>
      </c>
      <c r="E672" s="140"/>
      <c r="F672" s="163" t="str">
        <f t="shared" si="167"/>
        <v>-</v>
      </c>
    </row>
    <row r="673" ht="12.75" customHeight="1" spans="1:6">
      <c r="A673" s="108">
        <v>63321</v>
      </c>
      <c r="B673" s="109" t="s">
        <v>1346</v>
      </c>
      <c r="C673" s="232" t="s">
        <v>1347</v>
      </c>
      <c r="D673" s="140">
        <v>0</v>
      </c>
      <c r="E673" s="140"/>
      <c r="F673" s="163" t="str">
        <f t="shared" si="167"/>
        <v>-</v>
      </c>
    </row>
    <row r="674" ht="12.75" customHeight="1" spans="1:6">
      <c r="A674" s="108">
        <v>63322</v>
      </c>
      <c r="B674" s="109" t="s">
        <v>1348</v>
      </c>
      <c r="C674" s="232" t="s">
        <v>1349</v>
      </c>
      <c r="D674" s="140">
        <v>0</v>
      </c>
      <c r="E674" s="140"/>
      <c r="F674" s="163" t="str">
        <f t="shared" si="167"/>
        <v>-</v>
      </c>
    </row>
    <row r="675" ht="12.75" customHeight="1" spans="1:6">
      <c r="A675" s="108">
        <v>63323</v>
      </c>
      <c r="B675" s="109" t="s">
        <v>1350</v>
      </c>
      <c r="C675" s="232" t="s">
        <v>1351</v>
      </c>
      <c r="D675" s="140">
        <v>0</v>
      </c>
      <c r="E675" s="140"/>
      <c r="F675" s="163" t="str">
        <f t="shared" si="167"/>
        <v>-</v>
      </c>
    </row>
    <row r="676" ht="12.75" customHeight="1" spans="1:6">
      <c r="A676" s="108">
        <v>63324</v>
      </c>
      <c r="B676" s="109" t="s">
        <v>1352</v>
      </c>
      <c r="C676" s="232" t="s">
        <v>1353</v>
      </c>
      <c r="D676" s="140">
        <v>0</v>
      </c>
      <c r="E676" s="140"/>
      <c r="F676" s="163" t="str">
        <f t="shared" si="167"/>
        <v>-</v>
      </c>
    </row>
    <row r="677" ht="12.75" customHeight="1" spans="1:6">
      <c r="A677" s="110">
        <v>63414</v>
      </c>
      <c r="B677" s="111" t="s">
        <v>1354</v>
      </c>
      <c r="C677" s="233" t="s">
        <v>1355</v>
      </c>
      <c r="D677" s="141">
        <v>0</v>
      </c>
      <c r="E677" s="141"/>
      <c r="F677" s="195" t="str">
        <f t="shared" si="167"/>
        <v>-</v>
      </c>
    </row>
    <row r="678" ht="12.75" customHeight="1" spans="1:6">
      <c r="A678" s="110">
        <v>63415</v>
      </c>
      <c r="B678" s="111" t="s">
        <v>1356</v>
      </c>
      <c r="C678" s="233" t="s">
        <v>1357</v>
      </c>
      <c r="D678" s="141">
        <v>0</v>
      </c>
      <c r="E678" s="141"/>
      <c r="F678" s="195" t="str">
        <f t="shared" si="167"/>
        <v>-</v>
      </c>
    </row>
    <row r="679" ht="12.75" spans="1:6">
      <c r="A679" s="110">
        <v>63416</v>
      </c>
      <c r="B679" s="197" t="s">
        <v>1358</v>
      </c>
      <c r="C679" s="233" t="s">
        <v>1359</v>
      </c>
      <c r="D679" s="141">
        <v>0</v>
      </c>
      <c r="E679" s="141"/>
      <c r="F679" s="195" t="str">
        <f t="shared" si="167"/>
        <v>-</v>
      </c>
    </row>
    <row r="680" ht="12.75" customHeight="1" spans="1:6">
      <c r="A680" s="110">
        <v>63424</v>
      </c>
      <c r="B680" s="111" t="s">
        <v>1360</v>
      </c>
      <c r="C680" s="233" t="s">
        <v>1361</v>
      </c>
      <c r="D680" s="141">
        <v>0</v>
      </c>
      <c r="E680" s="141"/>
      <c r="F680" s="195" t="str">
        <f t="shared" si="167"/>
        <v>-</v>
      </c>
    </row>
    <row r="681" ht="12.75" customHeight="1" spans="1:6">
      <c r="A681" s="110">
        <v>63425</v>
      </c>
      <c r="B681" s="111" t="s">
        <v>1362</v>
      </c>
      <c r="C681" s="233" t="s">
        <v>1363</v>
      </c>
      <c r="D681" s="141">
        <v>0</v>
      </c>
      <c r="E681" s="141"/>
      <c r="F681" s="195" t="str">
        <f t="shared" si="167"/>
        <v>-</v>
      </c>
    </row>
    <row r="682" ht="12.75" spans="1:6">
      <c r="A682" s="110">
        <v>63426</v>
      </c>
      <c r="B682" s="197" t="s">
        <v>1364</v>
      </c>
      <c r="C682" s="233" t="s">
        <v>1365</v>
      </c>
      <c r="D682" s="141">
        <v>0</v>
      </c>
      <c r="E682" s="141"/>
      <c r="F682" s="195" t="str">
        <f t="shared" si="167"/>
        <v>-</v>
      </c>
    </row>
    <row r="683" ht="24" spans="1:6">
      <c r="A683" s="110">
        <v>63612</v>
      </c>
      <c r="B683" s="197" t="s">
        <v>1366</v>
      </c>
      <c r="C683" s="233" t="s">
        <v>1367</v>
      </c>
      <c r="D683" s="141">
        <v>489983.61</v>
      </c>
      <c r="E683" s="141">
        <v>511619.13</v>
      </c>
      <c r="F683" s="195">
        <f t="shared" si="167"/>
        <v>104.415559940872</v>
      </c>
    </row>
    <row r="684" ht="24" spans="1:6">
      <c r="A684" s="110">
        <v>63613</v>
      </c>
      <c r="B684" s="197" t="s">
        <v>1368</v>
      </c>
      <c r="C684" s="233" t="s">
        <v>1369</v>
      </c>
      <c r="D684" s="141">
        <v>800</v>
      </c>
      <c r="E684" s="141">
        <v>650</v>
      </c>
      <c r="F684" s="195">
        <f t="shared" si="167"/>
        <v>81.25</v>
      </c>
    </row>
    <row r="685" ht="24" spans="1:6">
      <c r="A685" s="108">
        <v>63622</v>
      </c>
      <c r="B685" s="162" t="s">
        <v>1370</v>
      </c>
      <c r="C685" s="232" t="s">
        <v>1371</v>
      </c>
      <c r="D685" s="140">
        <v>0</v>
      </c>
      <c r="E685" s="140"/>
      <c r="F685" s="163" t="str">
        <f t="shared" si="167"/>
        <v>-</v>
      </c>
    </row>
    <row r="686" ht="24" spans="1:6">
      <c r="A686" s="108">
        <v>63623</v>
      </c>
      <c r="B686" s="162" t="s">
        <v>1372</v>
      </c>
      <c r="C686" s="232" t="s">
        <v>1373</v>
      </c>
      <c r="D686" s="140">
        <v>0</v>
      </c>
      <c r="E686" s="140"/>
      <c r="F686" s="163" t="str">
        <f t="shared" si="167"/>
        <v>-</v>
      </c>
    </row>
    <row r="687" ht="12.75" customHeight="1" spans="1:6">
      <c r="A687" s="108">
        <v>63711</v>
      </c>
      <c r="B687" s="162" t="s">
        <v>1374</v>
      </c>
      <c r="C687" s="232">
        <v>63711</v>
      </c>
      <c r="D687" s="140">
        <v>0</v>
      </c>
      <c r="E687" s="140"/>
      <c r="F687" s="163" t="str">
        <f t="shared" si="167"/>
        <v>-</v>
      </c>
    </row>
    <row r="688" ht="12.75" customHeight="1" spans="1:6">
      <c r="A688" s="108">
        <v>63712</v>
      </c>
      <c r="B688" s="162" t="s">
        <v>1375</v>
      </c>
      <c r="C688" s="232">
        <v>63712</v>
      </c>
      <c r="D688" s="140">
        <v>0</v>
      </c>
      <c r="E688" s="140"/>
      <c r="F688" s="163" t="str">
        <f t="shared" si="167"/>
        <v>-</v>
      </c>
    </row>
    <row r="689" ht="12.75" customHeight="1" spans="1:6">
      <c r="A689" s="108">
        <v>63713</v>
      </c>
      <c r="B689" s="162" t="s">
        <v>1376</v>
      </c>
      <c r="C689" s="232">
        <v>63713</v>
      </c>
      <c r="D689" s="140">
        <v>0</v>
      </c>
      <c r="E689" s="140"/>
      <c r="F689" s="163" t="str">
        <f t="shared" si="167"/>
        <v>-</v>
      </c>
    </row>
    <row r="690" ht="12.75" customHeight="1" spans="1:6">
      <c r="A690" s="108">
        <v>63714</v>
      </c>
      <c r="B690" s="162" t="s">
        <v>1377</v>
      </c>
      <c r="C690" s="232">
        <v>63714</v>
      </c>
      <c r="D690" s="140">
        <v>0</v>
      </c>
      <c r="E690" s="140"/>
      <c r="F690" s="163" t="str">
        <f t="shared" si="167"/>
        <v>-</v>
      </c>
    </row>
    <row r="691" ht="12.75" customHeight="1" spans="1:6">
      <c r="A691" s="108">
        <v>63715</v>
      </c>
      <c r="B691" s="162" t="s">
        <v>1378</v>
      </c>
      <c r="C691" s="232">
        <v>63715</v>
      </c>
      <c r="D691" s="140">
        <v>0</v>
      </c>
      <c r="E691" s="140"/>
      <c r="F691" s="163" t="str">
        <f t="shared" si="167"/>
        <v>-</v>
      </c>
    </row>
    <row r="692" ht="24" spans="1:6">
      <c r="A692" s="110">
        <v>63716</v>
      </c>
      <c r="B692" s="197" t="s">
        <v>1379</v>
      </c>
      <c r="C692" s="233">
        <v>63716</v>
      </c>
      <c r="D692" s="141">
        <v>0</v>
      </c>
      <c r="E692" s="141"/>
      <c r="F692" s="195" t="str">
        <f t="shared" si="167"/>
        <v>-</v>
      </c>
    </row>
    <row r="693" ht="12.75" spans="1:6">
      <c r="A693" s="110">
        <v>63717</v>
      </c>
      <c r="B693" s="197" t="s">
        <v>1380</v>
      </c>
      <c r="C693" s="233">
        <v>63717</v>
      </c>
      <c r="D693" s="141">
        <v>0</v>
      </c>
      <c r="E693" s="141"/>
      <c r="F693" s="195" t="str">
        <f t="shared" si="167"/>
        <v>-</v>
      </c>
    </row>
    <row r="694" ht="24" spans="1:6">
      <c r="A694" s="110">
        <v>63721</v>
      </c>
      <c r="B694" s="197" t="s">
        <v>1381</v>
      </c>
      <c r="C694" s="233">
        <v>63721</v>
      </c>
      <c r="D694" s="141">
        <v>0</v>
      </c>
      <c r="E694" s="141"/>
      <c r="F694" s="195" t="str">
        <f t="shared" si="167"/>
        <v>-</v>
      </c>
    </row>
    <row r="695" ht="24" spans="1:6">
      <c r="A695" s="110">
        <v>63722</v>
      </c>
      <c r="B695" s="197" t="s">
        <v>1382</v>
      </c>
      <c r="C695" s="233">
        <v>63722</v>
      </c>
      <c r="D695" s="141">
        <v>0</v>
      </c>
      <c r="E695" s="141"/>
      <c r="F695" s="195" t="str">
        <f t="shared" si="167"/>
        <v>-</v>
      </c>
    </row>
    <row r="696" ht="12.75" customHeight="1" spans="1:6">
      <c r="A696" s="110">
        <v>63723</v>
      </c>
      <c r="B696" s="197" t="s">
        <v>1383</v>
      </c>
      <c r="C696" s="233">
        <v>63723</v>
      </c>
      <c r="D696" s="141">
        <v>0</v>
      </c>
      <c r="E696" s="141"/>
      <c r="F696" s="195" t="str">
        <f t="shared" si="167"/>
        <v>-</v>
      </c>
    </row>
    <row r="697" ht="12.75" customHeight="1" spans="1:6">
      <c r="A697" s="110">
        <v>63724</v>
      </c>
      <c r="B697" s="197" t="s">
        <v>1384</v>
      </c>
      <c r="C697" s="233">
        <v>63724</v>
      </c>
      <c r="D697" s="141">
        <v>0</v>
      </c>
      <c r="E697" s="141"/>
      <c r="F697" s="195" t="str">
        <f t="shared" si="167"/>
        <v>-</v>
      </c>
    </row>
    <row r="698" ht="12.75" customHeight="1" spans="1:6">
      <c r="A698" s="110">
        <v>63725</v>
      </c>
      <c r="B698" s="197" t="s">
        <v>1385</v>
      </c>
      <c r="C698" s="233">
        <v>63725</v>
      </c>
      <c r="D698" s="141">
        <v>0</v>
      </c>
      <c r="E698" s="141"/>
      <c r="F698" s="195" t="str">
        <f t="shared" si="167"/>
        <v>-</v>
      </c>
    </row>
    <row r="699" ht="12.75" customHeight="1" spans="1:6">
      <c r="A699" s="110">
        <v>63726</v>
      </c>
      <c r="B699" s="197" t="s">
        <v>1386</v>
      </c>
      <c r="C699" s="233">
        <v>63726</v>
      </c>
      <c r="D699" s="141">
        <v>0</v>
      </c>
      <c r="E699" s="141"/>
      <c r="F699" s="195" t="str">
        <f t="shared" si="167"/>
        <v>-</v>
      </c>
    </row>
    <row r="700" ht="24" spans="1:6">
      <c r="A700" s="110">
        <v>63727</v>
      </c>
      <c r="B700" s="197" t="s">
        <v>1387</v>
      </c>
      <c r="C700" s="233">
        <v>63727</v>
      </c>
      <c r="D700" s="141">
        <v>0</v>
      </c>
      <c r="E700" s="141"/>
      <c r="F700" s="195" t="str">
        <f t="shared" si="167"/>
        <v>-</v>
      </c>
    </row>
    <row r="701" ht="24" spans="1:6">
      <c r="A701" s="110">
        <v>63728</v>
      </c>
      <c r="B701" s="197" t="s">
        <v>1388</v>
      </c>
      <c r="C701" s="233">
        <v>63728</v>
      </c>
      <c r="D701" s="141">
        <v>0</v>
      </c>
      <c r="E701" s="141"/>
      <c r="F701" s="195" t="str">
        <f t="shared" si="167"/>
        <v>-</v>
      </c>
    </row>
    <row r="702" ht="12.75" customHeight="1" spans="1:6">
      <c r="A702" s="110">
        <v>63811</v>
      </c>
      <c r="B702" s="197" t="s">
        <v>1389</v>
      </c>
      <c r="C702" s="233" t="s">
        <v>1390</v>
      </c>
      <c r="D702" s="141">
        <v>0</v>
      </c>
      <c r="E702" s="141"/>
      <c r="F702" s="195" t="str">
        <f t="shared" si="167"/>
        <v>-</v>
      </c>
    </row>
    <row r="703" ht="12.75" customHeight="1" spans="1:6">
      <c r="A703" s="110">
        <v>63812</v>
      </c>
      <c r="B703" s="197" t="s">
        <v>1391</v>
      </c>
      <c r="C703" s="233" t="s">
        <v>1392</v>
      </c>
      <c r="D703" s="141">
        <v>0</v>
      </c>
      <c r="E703" s="141"/>
      <c r="F703" s="195" t="str">
        <f t="shared" si="167"/>
        <v>-</v>
      </c>
    </row>
    <row r="704" ht="24" spans="1:6">
      <c r="A704" s="110" t="s">
        <v>1393</v>
      </c>
      <c r="B704" s="197" t="s">
        <v>1394</v>
      </c>
      <c r="C704" s="233" t="s">
        <v>1393</v>
      </c>
      <c r="D704" s="141">
        <v>0</v>
      </c>
      <c r="E704" s="141"/>
      <c r="F704" s="195" t="str">
        <f t="shared" si="167"/>
        <v>-</v>
      </c>
    </row>
    <row r="705" ht="24" spans="1:6">
      <c r="A705" s="110" t="s">
        <v>1395</v>
      </c>
      <c r="B705" s="197" t="s">
        <v>1396</v>
      </c>
      <c r="C705" s="233" t="s">
        <v>1395</v>
      </c>
      <c r="D705" s="141">
        <v>0</v>
      </c>
      <c r="E705" s="141"/>
      <c r="F705" s="195" t="str">
        <f t="shared" si="167"/>
        <v>-</v>
      </c>
    </row>
    <row r="706" ht="12.75" customHeight="1" spans="1:6">
      <c r="A706" s="110">
        <v>63821</v>
      </c>
      <c r="B706" s="197" t="s">
        <v>1397</v>
      </c>
      <c r="C706" s="233" t="s">
        <v>1398</v>
      </c>
      <c r="D706" s="141">
        <v>0</v>
      </c>
      <c r="E706" s="141"/>
      <c r="F706" s="195" t="str">
        <f t="shared" si="167"/>
        <v>-</v>
      </c>
    </row>
    <row r="707" ht="12.75" customHeight="1" spans="1:6">
      <c r="A707" s="110">
        <v>63822</v>
      </c>
      <c r="B707" s="197" t="s">
        <v>1399</v>
      </c>
      <c r="C707" s="233" t="s">
        <v>1400</v>
      </c>
      <c r="D707" s="141">
        <v>0</v>
      </c>
      <c r="E707" s="141"/>
      <c r="F707" s="195" t="str">
        <f t="shared" si="167"/>
        <v>-</v>
      </c>
    </row>
    <row r="708" ht="24" spans="1:6">
      <c r="A708" s="110" t="s">
        <v>1401</v>
      </c>
      <c r="B708" s="197" t="s">
        <v>1402</v>
      </c>
      <c r="C708" s="233" t="s">
        <v>1401</v>
      </c>
      <c r="D708" s="141">
        <v>0</v>
      </c>
      <c r="E708" s="141"/>
      <c r="F708" s="195" t="str">
        <f t="shared" si="167"/>
        <v>-</v>
      </c>
    </row>
    <row r="709" ht="24" spans="1:6">
      <c r="A709" s="110" t="s">
        <v>1403</v>
      </c>
      <c r="B709" s="197" t="s">
        <v>1404</v>
      </c>
      <c r="C709" s="233" t="s">
        <v>1403</v>
      </c>
      <c r="D709" s="141">
        <v>0</v>
      </c>
      <c r="E709" s="141"/>
      <c r="F709" s="195" t="str">
        <f t="shared" si="167"/>
        <v>-</v>
      </c>
    </row>
    <row r="710" ht="12.75" customHeight="1" spans="1:6">
      <c r="A710" s="110">
        <v>64191</v>
      </c>
      <c r="B710" s="111" t="s">
        <v>1405</v>
      </c>
      <c r="C710" s="233" t="s">
        <v>1406</v>
      </c>
      <c r="D710" s="141">
        <v>0</v>
      </c>
      <c r="E710" s="141"/>
      <c r="F710" s="195" t="str">
        <f t="shared" si="167"/>
        <v>-</v>
      </c>
    </row>
    <row r="711" ht="12.75" customHeight="1" spans="1:6">
      <c r="A711" s="110" t="s">
        <v>1407</v>
      </c>
      <c r="B711" s="111" t="s">
        <v>1408</v>
      </c>
      <c r="C711" s="233" t="s">
        <v>1407</v>
      </c>
      <c r="D711" s="141">
        <v>0</v>
      </c>
      <c r="E711" s="141"/>
      <c r="F711" s="195" t="str">
        <f t="shared" si="167"/>
        <v>-</v>
      </c>
    </row>
    <row r="712" ht="12.75" customHeight="1" spans="1:6">
      <c r="A712" s="110" t="s">
        <v>1409</v>
      </c>
      <c r="B712" s="111" t="s">
        <v>1410</v>
      </c>
      <c r="C712" s="233" t="s">
        <v>1409</v>
      </c>
      <c r="D712" s="141">
        <v>0</v>
      </c>
      <c r="E712" s="141"/>
      <c r="F712" s="195" t="str">
        <f t="shared" si="167"/>
        <v>-</v>
      </c>
    </row>
    <row r="713" ht="24" spans="1:6">
      <c r="A713" s="110" t="s">
        <v>1411</v>
      </c>
      <c r="B713" s="111" t="s">
        <v>1412</v>
      </c>
      <c r="C713" s="233" t="s">
        <v>1411</v>
      </c>
      <c r="D713" s="141">
        <v>0</v>
      </c>
      <c r="E713" s="141"/>
      <c r="F713" s="195" t="str">
        <f t="shared" si="167"/>
        <v>-</v>
      </c>
    </row>
    <row r="714" ht="12.75" spans="1:6">
      <c r="A714" s="110" t="s">
        <v>1413</v>
      </c>
      <c r="B714" s="111" t="s">
        <v>1414</v>
      </c>
      <c r="C714" s="233" t="s">
        <v>1413</v>
      </c>
      <c r="D714" s="141">
        <v>0</v>
      </c>
      <c r="E714" s="141"/>
      <c r="F714" s="195" t="str">
        <f t="shared" si="167"/>
        <v>-</v>
      </c>
    </row>
    <row r="715" ht="12.75" customHeight="1" spans="1:6">
      <c r="A715" s="110">
        <v>64371</v>
      </c>
      <c r="B715" s="111" t="s">
        <v>1415</v>
      </c>
      <c r="C715" s="233" t="s">
        <v>1416</v>
      </c>
      <c r="D715" s="141">
        <v>0</v>
      </c>
      <c r="E715" s="141"/>
      <c r="F715" s="195" t="str">
        <f t="shared" si="167"/>
        <v>-</v>
      </c>
    </row>
    <row r="716" ht="12.75" customHeight="1" spans="1:6">
      <c r="A716" s="110">
        <v>64372</v>
      </c>
      <c r="B716" s="111" t="s">
        <v>1417</v>
      </c>
      <c r="C716" s="233" t="s">
        <v>1418</v>
      </c>
      <c r="D716" s="141">
        <v>0</v>
      </c>
      <c r="E716" s="141"/>
      <c r="F716" s="195" t="str">
        <f t="shared" si="167"/>
        <v>-</v>
      </c>
    </row>
    <row r="717" ht="12.75" customHeight="1" spans="1:6">
      <c r="A717" s="110">
        <v>64373</v>
      </c>
      <c r="B717" s="111" t="s">
        <v>1419</v>
      </c>
      <c r="C717" s="233" t="s">
        <v>1420</v>
      </c>
      <c r="D717" s="141">
        <v>0</v>
      </c>
      <c r="E717" s="141"/>
      <c r="F717" s="195" t="str">
        <f t="shared" si="167"/>
        <v>-</v>
      </c>
    </row>
    <row r="718" ht="12.75" customHeight="1" spans="1:6">
      <c r="A718" s="108">
        <v>64374</v>
      </c>
      <c r="B718" s="109" t="s">
        <v>1421</v>
      </c>
      <c r="C718" s="232" t="s">
        <v>1422</v>
      </c>
      <c r="D718" s="140">
        <v>0</v>
      </c>
      <c r="E718" s="140"/>
      <c r="F718" s="163" t="str">
        <f t="shared" si="167"/>
        <v>-</v>
      </c>
    </row>
    <row r="719" ht="12.75" customHeight="1" spans="1:6">
      <c r="A719" s="110">
        <v>64375</v>
      </c>
      <c r="B719" s="111" t="s">
        <v>1423</v>
      </c>
      <c r="C719" s="233" t="s">
        <v>1424</v>
      </c>
      <c r="D719" s="141">
        <v>0</v>
      </c>
      <c r="E719" s="141"/>
      <c r="F719" s="195" t="str">
        <f t="shared" si="167"/>
        <v>-</v>
      </c>
    </row>
    <row r="720" ht="24" spans="1:6">
      <c r="A720" s="110">
        <v>64376</v>
      </c>
      <c r="B720" s="197" t="s">
        <v>1425</v>
      </c>
      <c r="C720" s="233" t="s">
        <v>1426</v>
      </c>
      <c r="D720" s="141">
        <v>0</v>
      </c>
      <c r="E720" s="141"/>
      <c r="F720" s="195" t="str">
        <f t="shared" si="167"/>
        <v>-</v>
      </c>
    </row>
    <row r="721" ht="12.75" spans="1:6">
      <c r="A721" s="110">
        <v>64377</v>
      </c>
      <c r="B721" s="111" t="s">
        <v>1427</v>
      </c>
      <c r="C721" s="233" t="s">
        <v>1428</v>
      </c>
      <c r="D721" s="141">
        <v>0</v>
      </c>
      <c r="E721" s="141"/>
      <c r="F721" s="195" t="str">
        <f t="shared" si="167"/>
        <v>-</v>
      </c>
    </row>
    <row r="722" ht="12.75" spans="1:6">
      <c r="A722" s="110" t="s">
        <v>1429</v>
      </c>
      <c r="B722" s="111" t="s">
        <v>1430</v>
      </c>
      <c r="C722" s="233" t="s">
        <v>1429</v>
      </c>
      <c r="D722" s="141">
        <v>0</v>
      </c>
      <c r="E722" s="141"/>
      <c r="F722" s="195" t="str">
        <f t="shared" si="167"/>
        <v>-</v>
      </c>
    </row>
    <row r="723" ht="12.75" spans="1:6">
      <c r="A723" s="110" t="s">
        <v>1431</v>
      </c>
      <c r="B723" s="111" t="s">
        <v>1432</v>
      </c>
      <c r="C723" s="233" t="s">
        <v>1431</v>
      </c>
      <c r="D723" s="141">
        <v>0</v>
      </c>
      <c r="E723" s="141"/>
      <c r="F723" s="195" t="str">
        <f t="shared" si="167"/>
        <v>-</v>
      </c>
    </row>
    <row r="724" ht="12.75" customHeight="1" spans="1:6">
      <c r="A724" s="110">
        <v>65264</v>
      </c>
      <c r="B724" s="111" t="s">
        <v>1433</v>
      </c>
      <c r="C724" s="233" t="s">
        <v>1434</v>
      </c>
      <c r="D724" s="141">
        <v>32779.49</v>
      </c>
      <c r="E724" s="141">
        <v>27651.36</v>
      </c>
      <c r="F724" s="195">
        <f t="shared" si="167"/>
        <v>84.3556748442395</v>
      </c>
    </row>
    <row r="725" ht="12.75" customHeight="1" spans="1:6">
      <c r="A725" s="110">
        <v>65265</v>
      </c>
      <c r="B725" s="111" t="s">
        <v>1435</v>
      </c>
      <c r="C725" s="233" t="s">
        <v>1436</v>
      </c>
      <c r="D725" s="141">
        <v>0</v>
      </c>
      <c r="E725" s="141"/>
      <c r="F725" s="195" t="str">
        <f t="shared" si="167"/>
        <v>-</v>
      </c>
    </row>
    <row r="726" ht="12.75" customHeight="1" spans="1:6">
      <c r="A726" s="110" t="s">
        <v>1437</v>
      </c>
      <c r="B726" s="111" t="s">
        <v>1438</v>
      </c>
      <c r="C726" s="233" t="s">
        <v>1437</v>
      </c>
      <c r="D726" s="141">
        <v>0</v>
      </c>
      <c r="E726" s="141"/>
      <c r="F726" s="195" t="str">
        <f t="shared" si="167"/>
        <v>-</v>
      </c>
    </row>
    <row r="727" ht="24" spans="1:6">
      <c r="A727" s="110">
        <v>66341</v>
      </c>
      <c r="B727" s="111" t="s">
        <v>1439</v>
      </c>
      <c r="C727" s="233">
        <v>66341</v>
      </c>
      <c r="D727" s="141">
        <v>0</v>
      </c>
      <c r="E727" s="141"/>
      <c r="F727" s="195" t="str">
        <f t="shared" si="167"/>
        <v>-</v>
      </c>
    </row>
    <row r="728" ht="24" spans="1:6">
      <c r="A728" s="110">
        <v>66342</v>
      </c>
      <c r="B728" s="111" t="s">
        <v>1440</v>
      </c>
      <c r="C728" s="233">
        <v>66342</v>
      </c>
      <c r="D728" s="141">
        <v>0</v>
      </c>
      <c r="E728" s="141"/>
      <c r="F728" s="195" t="str">
        <f t="shared" si="167"/>
        <v>-</v>
      </c>
    </row>
    <row r="729" ht="24" spans="1:6">
      <c r="A729" s="110">
        <v>66343</v>
      </c>
      <c r="B729" s="111" t="s">
        <v>1441</v>
      </c>
      <c r="C729" s="233">
        <v>66343</v>
      </c>
      <c r="D729" s="141">
        <v>0</v>
      </c>
      <c r="E729" s="141"/>
      <c r="F729" s="195" t="str">
        <f t="shared" si="167"/>
        <v>-</v>
      </c>
    </row>
    <row r="730" ht="24" spans="1:6">
      <c r="A730" s="110">
        <v>66344</v>
      </c>
      <c r="B730" s="111" t="s">
        <v>1442</v>
      </c>
      <c r="C730" s="233">
        <v>66344</v>
      </c>
      <c r="D730" s="141">
        <v>0</v>
      </c>
      <c r="E730" s="141"/>
      <c r="F730" s="195" t="str">
        <f t="shared" si="167"/>
        <v>-</v>
      </c>
    </row>
    <row r="731" ht="24" spans="1:6">
      <c r="A731" s="110">
        <v>66345</v>
      </c>
      <c r="B731" s="111" t="s">
        <v>1443</v>
      </c>
      <c r="C731" s="233">
        <v>66345</v>
      </c>
      <c r="D731" s="141">
        <v>0</v>
      </c>
      <c r="E731" s="141"/>
      <c r="F731" s="195" t="str">
        <f t="shared" si="167"/>
        <v>-</v>
      </c>
    </row>
    <row r="732" ht="12.75" customHeight="1" spans="1:6">
      <c r="A732" s="110">
        <v>31214</v>
      </c>
      <c r="B732" s="111" t="s">
        <v>1444</v>
      </c>
      <c r="C732" s="233" t="s">
        <v>1445</v>
      </c>
      <c r="D732" s="141">
        <v>0</v>
      </c>
      <c r="E732" s="141"/>
      <c r="F732" s="195" t="str">
        <f t="shared" si="167"/>
        <v>-</v>
      </c>
    </row>
    <row r="733" ht="12.75" customHeight="1" spans="1:6">
      <c r="A733" s="110">
        <v>31215</v>
      </c>
      <c r="B733" s="111" t="s">
        <v>1446</v>
      </c>
      <c r="C733" s="233" t="s">
        <v>1447</v>
      </c>
      <c r="D733" s="141">
        <v>441.44</v>
      </c>
      <c r="E733" s="141">
        <v>882.88</v>
      </c>
      <c r="F733" s="195">
        <f t="shared" si="167"/>
        <v>200</v>
      </c>
    </row>
    <row r="734" ht="12.75" customHeight="1" spans="1:6">
      <c r="A734" s="110">
        <v>32121</v>
      </c>
      <c r="B734" s="111" t="s">
        <v>1448</v>
      </c>
      <c r="C734" s="233" t="s">
        <v>1449</v>
      </c>
      <c r="D734" s="141">
        <v>30477.11</v>
      </c>
      <c r="E734" s="141">
        <v>34543.51</v>
      </c>
      <c r="F734" s="195">
        <f t="shared" si="167"/>
        <v>113.34247243259</v>
      </c>
    </row>
    <row r="735" ht="12.75" customHeight="1" spans="1:6">
      <c r="A735" s="108" t="s">
        <v>1450</v>
      </c>
      <c r="B735" s="109" t="s">
        <v>1451</v>
      </c>
      <c r="C735" s="232" t="s">
        <v>1450</v>
      </c>
      <c r="D735" s="140">
        <v>0</v>
      </c>
      <c r="E735" s="140"/>
      <c r="F735" s="163" t="str">
        <f t="shared" si="167"/>
        <v>-</v>
      </c>
    </row>
    <row r="736" ht="12.75" customHeight="1" spans="1:6">
      <c r="A736" s="108" t="s">
        <v>1452</v>
      </c>
      <c r="B736" s="109" t="s">
        <v>1453</v>
      </c>
      <c r="C736" s="232" t="s">
        <v>1452</v>
      </c>
      <c r="D736" s="140">
        <v>1592.7</v>
      </c>
      <c r="E736" s="140">
        <v>955.62</v>
      </c>
      <c r="F736" s="163">
        <f t="shared" si="167"/>
        <v>60</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36332.6</v>
      </c>
      <c r="E738" s="140">
        <v>36068.83</v>
      </c>
      <c r="F738" s="163">
        <f t="shared" si="167"/>
        <v>99.2740128699845</v>
      </c>
    </row>
    <row r="739" ht="12.75" customHeight="1" spans="1:6">
      <c r="A739" s="110" t="s">
        <v>1458</v>
      </c>
      <c r="B739" s="111" t="s">
        <v>1459</v>
      </c>
      <c r="C739" s="233" t="s">
        <v>1458</v>
      </c>
      <c r="D739" s="141">
        <v>0</v>
      </c>
      <c r="E739" s="141"/>
      <c r="F739" s="195" t="str">
        <f t="shared" si="167"/>
        <v>-</v>
      </c>
    </row>
    <row r="740" ht="12.75" customHeight="1" spans="1:6">
      <c r="A740" s="110" t="s">
        <v>1460</v>
      </c>
      <c r="B740" s="111" t="s">
        <v>1461</v>
      </c>
      <c r="C740" s="233" t="s">
        <v>1460</v>
      </c>
      <c r="D740" s="141">
        <v>0</v>
      </c>
      <c r="E740" s="141"/>
      <c r="F740" s="195" t="str">
        <f t="shared" si="167"/>
        <v>-</v>
      </c>
    </row>
    <row r="741" ht="12.75" customHeight="1" spans="1:6">
      <c r="A741" s="110">
        <v>32911</v>
      </c>
      <c r="B741" s="111" t="s">
        <v>1462</v>
      </c>
      <c r="C741" s="233" t="s">
        <v>1463</v>
      </c>
      <c r="D741" s="141">
        <v>0</v>
      </c>
      <c r="E741" s="141"/>
      <c r="F741" s="195" t="str">
        <f t="shared" ref="F741:F1006" si="169">IF(D741&lt;&gt;0,IF(E741/D741&gt;=100,"&gt;&gt;100",E741/D741*100),"-")</f>
        <v>-</v>
      </c>
    </row>
    <row r="742" ht="12.75" customHeight="1" spans="1:6">
      <c r="A742" s="110" t="s">
        <v>1464</v>
      </c>
      <c r="B742" s="111" t="s">
        <v>1465</v>
      </c>
      <c r="C742" s="233" t="s">
        <v>1464</v>
      </c>
      <c r="D742" s="141">
        <v>0</v>
      </c>
      <c r="E742" s="141"/>
      <c r="F742" s="195" t="str">
        <f t="shared" si="169"/>
        <v>-</v>
      </c>
    </row>
    <row r="743" ht="12.75" customHeight="1" spans="1:6">
      <c r="A743" s="110" t="s">
        <v>1466</v>
      </c>
      <c r="B743" s="111" t="s">
        <v>1467</v>
      </c>
      <c r="C743" s="233" t="s">
        <v>1466</v>
      </c>
      <c r="D743" s="141">
        <v>0</v>
      </c>
      <c r="E743" s="141"/>
      <c r="F743" s="195" t="str">
        <f t="shared" ref="F743:F744" si="170">IF(D743&lt;&gt;0,IF(E743/D743&gt;=100,"&gt;&gt;100",E743/D743*100),"-")</f>
        <v>-</v>
      </c>
    </row>
    <row r="744" ht="12.75" customHeight="1" spans="1:6">
      <c r="A744" s="110" t="s">
        <v>1468</v>
      </c>
      <c r="B744" s="111" t="s">
        <v>1469</v>
      </c>
      <c r="C744" s="233" t="s">
        <v>1468</v>
      </c>
      <c r="D744" s="141">
        <v>0</v>
      </c>
      <c r="E744" s="141"/>
      <c r="F744" s="195" t="str">
        <f t="shared" si="170"/>
        <v>-</v>
      </c>
    </row>
    <row r="745" ht="12.75" customHeight="1" spans="1:6">
      <c r="A745" s="110">
        <v>34111</v>
      </c>
      <c r="B745" s="111" t="s">
        <v>1470</v>
      </c>
      <c r="C745" s="233" t="s">
        <v>1471</v>
      </c>
      <c r="D745" s="141">
        <v>0</v>
      </c>
      <c r="E745" s="141"/>
      <c r="F745" s="195" t="str">
        <f t="shared" si="169"/>
        <v>-</v>
      </c>
    </row>
    <row r="746" ht="12.75" customHeight="1" spans="1:6">
      <c r="A746" s="110">
        <v>34112</v>
      </c>
      <c r="B746" s="111" t="s">
        <v>1472</v>
      </c>
      <c r="C746" s="233" t="s">
        <v>1473</v>
      </c>
      <c r="D746" s="141">
        <v>0</v>
      </c>
      <c r="E746" s="141"/>
      <c r="F746" s="195" t="str">
        <f t="shared" si="169"/>
        <v>-</v>
      </c>
    </row>
    <row r="747" ht="12.75" customHeight="1" spans="1:6">
      <c r="A747" s="110">
        <v>34121</v>
      </c>
      <c r="B747" s="111" t="s">
        <v>1474</v>
      </c>
      <c r="C747" s="233" t="s">
        <v>1475</v>
      </c>
      <c r="D747" s="141">
        <v>0</v>
      </c>
      <c r="E747" s="141"/>
      <c r="F747" s="195" t="str">
        <f t="shared" si="169"/>
        <v>-</v>
      </c>
    </row>
    <row r="748" ht="12.75" customHeight="1" spans="1:6">
      <c r="A748" s="110">
        <v>34122</v>
      </c>
      <c r="B748" s="111" t="s">
        <v>1476</v>
      </c>
      <c r="C748" s="233" t="s">
        <v>1477</v>
      </c>
      <c r="D748" s="141">
        <v>0</v>
      </c>
      <c r="E748" s="141"/>
      <c r="F748" s="195" t="str">
        <f t="shared" si="169"/>
        <v>-</v>
      </c>
    </row>
    <row r="749" ht="12.75" customHeight="1" spans="1:6">
      <c r="A749" s="110">
        <v>34131</v>
      </c>
      <c r="B749" s="111" t="s">
        <v>1478</v>
      </c>
      <c r="C749" s="233" t="s">
        <v>1479</v>
      </c>
      <c r="D749" s="141">
        <v>0</v>
      </c>
      <c r="E749" s="141"/>
      <c r="F749" s="195" t="str">
        <f t="shared" si="169"/>
        <v>-</v>
      </c>
    </row>
    <row r="750" ht="12.75" customHeight="1" spans="1:6">
      <c r="A750" s="110">
        <v>34132</v>
      </c>
      <c r="B750" s="111" t="s">
        <v>1480</v>
      </c>
      <c r="C750" s="233" t="s">
        <v>1481</v>
      </c>
      <c r="D750" s="141">
        <v>0</v>
      </c>
      <c r="E750" s="141"/>
      <c r="F750" s="195" t="str">
        <f t="shared" si="169"/>
        <v>-</v>
      </c>
    </row>
    <row r="751" ht="12.75" customHeight="1" spans="1:6">
      <c r="A751" s="110">
        <v>34191</v>
      </c>
      <c r="B751" s="111" t="s">
        <v>1482</v>
      </c>
      <c r="C751" s="233" t="s">
        <v>1483</v>
      </c>
      <c r="D751" s="141">
        <v>0</v>
      </c>
      <c r="E751" s="141"/>
      <c r="F751" s="195" t="str">
        <f t="shared" si="169"/>
        <v>-</v>
      </c>
    </row>
    <row r="752" ht="12.75" customHeight="1" spans="1:6">
      <c r="A752" s="110">
        <v>34192</v>
      </c>
      <c r="B752" s="111" t="s">
        <v>1484</v>
      </c>
      <c r="C752" s="233" t="s">
        <v>1485</v>
      </c>
      <c r="D752" s="141">
        <v>0</v>
      </c>
      <c r="E752" s="141"/>
      <c r="F752" s="195" t="str">
        <f t="shared" si="169"/>
        <v>-</v>
      </c>
    </row>
    <row r="753" ht="12.75" customHeight="1" spans="1:6">
      <c r="A753" s="110">
        <v>34213</v>
      </c>
      <c r="B753" s="111" t="s">
        <v>1486</v>
      </c>
      <c r="C753" s="233" t="s">
        <v>1487</v>
      </c>
      <c r="D753" s="141">
        <v>0</v>
      </c>
      <c r="E753" s="141"/>
      <c r="F753" s="195" t="str">
        <f t="shared" si="169"/>
        <v>-</v>
      </c>
    </row>
    <row r="754" ht="12.75" customHeight="1" spans="1:6">
      <c r="A754" s="108">
        <v>34214</v>
      </c>
      <c r="B754" s="109" t="s">
        <v>1488</v>
      </c>
      <c r="C754" s="232" t="s">
        <v>1489</v>
      </c>
      <c r="D754" s="140">
        <v>0</v>
      </c>
      <c r="E754" s="140"/>
      <c r="F754" s="163" t="str">
        <f t="shared" si="169"/>
        <v>-</v>
      </c>
    </row>
    <row r="755" ht="12.75" customHeight="1" spans="1:6">
      <c r="A755" s="108">
        <v>34215</v>
      </c>
      <c r="B755" s="109" t="s">
        <v>1490</v>
      </c>
      <c r="C755" s="232" t="s">
        <v>1491</v>
      </c>
      <c r="D755" s="140">
        <v>0</v>
      </c>
      <c r="E755" s="140"/>
      <c r="F755" s="163" t="str">
        <f t="shared" si="169"/>
        <v>-</v>
      </c>
    </row>
    <row r="756" ht="12.75" customHeight="1" spans="1:6">
      <c r="A756" s="108">
        <v>34216</v>
      </c>
      <c r="B756" s="109" t="s">
        <v>1492</v>
      </c>
      <c r="C756" s="232" t="s">
        <v>1493</v>
      </c>
      <c r="D756" s="140">
        <v>0</v>
      </c>
      <c r="E756" s="140"/>
      <c r="F756" s="163" t="str">
        <f t="shared" si="169"/>
        <v>-</v>
      </c>
    </row>
    <row r="757" ht="12.75" customHeight="1" spans="1:6">
      <c r="A757" s="108">
        <v>34222</v>
      </c>
      <c r="B757" s="109" t="s">
        <v>1494</v>
      </c>
      <c r="C757" s="232" t="s">
        <v>1495</v>
      </c>
      <c r="D757" s="140">
        <v>0</v>
      </c>
      <c r="E757" s="140"/>
      <c r="F757" s="163" t="str">
        <f t="shared" si="169"/>
        <v>-</v>
      </c>
    </row>
    <row r="758" ht="12.75" customHeight="1" spans="1:6">
      <c r="A758" s="108">
        <v>34223</v>
      </c>
      <c r="B758" s="109" t="s">
        <v>1496</v>
      </c>
      <c r="C758" s="232" t="s">
        <v>1497</v>
      </c>
      <c r="D758" s="140">
        <v>0</v>
      </c>
      <c r="E758" s="140"/>
      <c r="F758" s="163" t="str">
        <f t="shared" si="169"/>
        <v>-</v>
      </c>
    </row>
    <row r="759" ht="24" spans="1:6">
      <c r="A759" s="108">
        <v>34224</v>
      </c>
      <c r="B759" s="109" t="s">
        <v>1498</v>
      </c>
      <c r="C759" s="232" t="s">
        <v>1499</v>
      </c>
      <c r="D759" s="140">
        <v>0</v>
      </c>
      <c r="E759" s="140"/>
      <c r="F759" s="163" t="str">
        <f t="shared" si="169"/>
        <v>-</v>
      </c>
    </row>
    <row r="760" ht="24" spans="1:6">
      <c r="A760" s="108">
        <v>34233</v>
      </c>
      <c r="B760" s="109" t="s">
        <v>1500</v>
      </c>
      <c r="C760" s="232" t="s">
        <v>1501</v>
      </c>
      <c r="D760" s="140">
        <v>0</v>
      </c>
      <c r="E760" s="140"/>
      <c r="F760" s="163" t="str">
        <f t="shared" si="169"/>
        <v>-</v>
      </c>
    </row>
    <row r="761" ht="24" spans="1:6">
      <c r="A761" s="108">
        <v>34234</v>
      </c>
      <c r="B761" s="162" t="s">
        <v>1502</v>
      </c>
      <c r="C761" s="232" t="s">
        <v>1503</v>
      </c>
      <c r="D761" s="140">
        <v>0</v>
      </c>
      <c r="E761" s="140"/>
      <c r="F761" s="163" t="str">
        <f t="shared" si="169"/>
        <v>-</v>
      </c>
    </row>
    <row r="762" ht="24" spans="1:6">
      <c r="A762" s="108">
        <v>34235</v>
      </c>
      <c r="B762" s="162" t="s">
        <v>1504</v>
      </c>
      <c r="C762" s="232" t="s">
        <v>1505</v>
      </c>
      <c r="D762" s="140">
        <v>0</v>
      </c>
      <c r="E762" s="140"/>
      <c r="F762" s="163" t="str">
        <f t="shared" si="169"/>
        <v>-</v>
      </c>
    </row>
    <row r="763" ht="12.75" customHeight="1" spans="1:6">
      <c r="A763" s="108">
        <v>34236</v>
      </c>
      <c r="B763" s="109" t="s">
        <v>1506</v>
      </c>
      <c r="C763" s="232" t="s">
        <v>1507</v>
      </c>
      <c r="D763" s="140">
        <v>0</v>
      </c>
      <c r="E763" s="140"/>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4"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4" spans="1:6">
      <c r="A774" s="110">
        <v>34286</v>
      </c>
      <c r="B774" s="197" t="s">
        <v>1528</v>
      </c>
      <c r="C774" s="233" t="s">
        <v>1529</v>
      </c>
      <c r="D774" s="141">
        <v>0</v>
      </c>
      <c r="E774" s="141"/>
      <c r="F774" s="195" t="str">
        <f t="shared" si="169"/>
        <v>-</v>
      </c>
    </row>
    <row r="775" ht="12.75"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2.75"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24" spans="1:6">
      <c r="A791" s="110">
        <v>36328</v>
      </c>
      <c r="B791" s="111" t="s">
        <v>1562</v>
      </c>
      <c r="C791" s="233" t="s">
        <v>1563</v>
      </c>
      <c r="D791" s="141">
        <v>0</v>
      </c>
      <c r="E791" s="141"/>
      <c r="F791" s="195" t="str">
        <f t="shared" si="169"/>
        <v>-</v>
      </c>
    </row>
    <row r="792" ht="12.75"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4" spans="1:6">
      <c r="A797" s="110" t="s">
        <v>1574</v>
      </c>
      <c r="B797" s="197" t="s">
        <v>1575</v>
      </c>
      <c r="C797" s="233" t="s">
        <v>1574</v>
      </c>
      <c r="D797" s="141">
        <v>0</v>
      </c>
      <c r="E797" s="141"/>
      <c r="F797" s="195" t="str">
        <f t="shared" si="169"/>
        <v>-</v>
      </c>
    </row>
    <row r="798" ht="12.75"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24"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24" spans="1:6">
      <c r="A803" s="108" t="s">
        <v>1586</v>
      </c>
      <c r="B803" s="162" t="s">
        <v>1587</v>
      </c>
      <c r="C803" s="232" t="s">
        <v>1586</v>
      </c>
      <c r="D803" s="140">
        <v>0</v>
      </c>
      <c r="E803" s="140"/>
      <c r="F803" s="163" t="str">
        <f t="shared" si="169"/>
        <v>-</v>
      </c>
    </row>
    <row r="804" ht="24" spans="1:6">
      <c r="A804" s="110" t="s">
        <v>1588</v>
      </c>
      <c r="B804" s="197" t="s">
        <v>1589</v>
      </c>
      <c r="C804" s="233" t="s">
        <v>1588</v>
      </c>
      <c r="D804" s="141">
        <v>0</v>
      </c>
      <c r="E804" s="141"/>
      <c r="F804" s="195" t="str">
        <f t="shared" si="169"/>
        <v>-</v>
      </c>
    </row>
    <row r="805" ht="24" spans="1:6">
      <c r="A805" s="110" t="s">
        <v>1590</v>
      </c>
      <c r="B805" s="197" t="s">
        <v>1591</v>
      </c>
      <c r="C805" s="233" t="s">
        <v>1590</v>
      </c>
      <c r="D805" s="141">
        <v>0</v>
      </c>
      <c r="E805" s="141"/>
      <c r="F805" s="195" t="str">
        <f t="shared" si="169"/>
        <v>-</v>
      </c>
    </row>
    <row r="806" ht="24" spans="1:6">
      <c r="A806" s="110">
        <v>36511</v>
      </c>
      <c r="B806" s="197" t="s">
        <v>1592</v>
      </c>
      <c r="C806" s="233">
        <v>36511</v>
      </c>
      <c r="D806" s="141">
        <v>0</v>
      </c>
      <c r="E806" s="141"/>
      <c r="F806" s="195" t="str">
        <f t="shared" ref="F806:F814" si="171">IF(D806&lt;&gt;0,IF(E806/D806&gt;=100,"&gt;&gt;100",E806/D806*100),"-")</f>
        <v>-</v>
      </c>
    </row>
    <row r="807" ht="24" spans="1:6">
      <c r="A807" s="110" t="s">
        <v>1593</v>
      </c>
      <c r="B807" s="197" t="s">
        <v>1594</v>
      </c>
      <c r="C807" s="233" t="s">
        <v>1593</v>
      </c>
      <c r="D807" s="141">
        <v>0</v>
      </c>
      <c r="E807" s="141"/>
      <c r="F807" s="195" t="str">
        <f t="shared" si="171"/>
        <v>-</v>
      </c>
    </row>
    <row r="808" ht="24" spans="1:6">
      <c r="A808" s="110" t="s">
        <v>1595</v>
      </c>
      <c r="B808" s="197" t="s">
        <v>1596</v>
      </c>
      <c r="C808" s="233" t="s">
        <v>1595</v>
      </c>
      <c r="D808" s="141">
        <v>0</v>
      </c>
      <c r="E808" s="141"/>
      <c r="F808" s="195" t="str">
        <f t="shared" si="171"/>
        <v>-</v>
      </c>
    </row>
    <row r="809" ht="24" spans="1:6">
      <c r="A809" s="110" t="s">
        <v>1597</v>
      </c>
      <c r="B809" s="197" t="s">
        <v>1598</v>
      </c>
      <c r="C809" s="233" t="s">
        <v>1597</v>
      </c>
      <c r="D809" s="141">
        <v>0</v>
      </c>
      <c r="E809" s="141"/>
      <c r="F809" s="195" t="str">
        <f t="shared" si="171"/>
        <v>-</v>
      </c>
    </row>
    <row r="810" ht="24" spans="1:6">
      <c r="A810" s="110" t="s">
        <v>1599</v>
      </c>
      <c r="B810" s="197" t="s">
        <v>1600</v>
      </c>
      <c r="C810" s="233" t="s">
        <v>1599</v>
      </c>
      <c r="D810" s="141">
        <v>0</v>
      </c>
      <c r="E810" s="141"/>
      <c r="F810" s="195" t="str">
        <f t="shared" si="171"/>
        <v>-</v>
      </c>
    </row>
    <row r="811" ht="24" spans="1:6">
      <c r="A811" s="110" t="s">
        <v>1601</v>
      </c>
      <c r="B811" s="197" t="s">
        <v>1602</v>
      </c>
      <c r="C811" s="233" t="s">
        <v>1601</v>
      </c>
      <c r="D811" s="141">
        <v>0</v>
      </c>
      <c r="E811" s="141"/>
      <c r="F811" s="195" t="str">
        <f t="shared" si="171"/>
        <v>-</v>
      </c>
    </row>
    <row r="812" ht="12.75" spans="1:6">
      <c r="A812" s="110" t="s">
        <v>1603</v>
      </c>
      <c r="B812" s="197" t="s">
        <v>1604</v>
      </c>
      <c r="C812" s="233" t="s">
        <v>1603</v>
      </c>
      <c r="D812" s="141">
        <v>0</v>
      </c>
      <c r="E812" s="141"/>
      <c r="F812" s="195" t="str">
        <f t="shared" si="171"/>
        <v>-</v>
      </c>
    </row>
    <row r="813" ht="12.75" spans="1:6">
      <c r="A813" s="110" t="s">
        <v>1605</v>
      </c>
      <c r="B813" s="197" t="s">
        <v>1606</v>
      </c>
      <c r="C813" s="233" t="s">
        <v>1605</v>
      </c>
      <c r="D813" s="141">
        <v>0</v>
      </c>
      <c r="E813" s="141"/>
      <c r="F813" s="195" t="str">
        <f t="shared" si="171"/>
        <v>-</v>
      </c>
    </row>
    <row r="814" ht="12.75" spans="1:6">
      <c r="A814" s="110" t="s">
        <v>1607</v>
      </c>
      <c r="B814" s="197" t="s">
        <v>1608</v>
      </c>
      <c r="C814" s="233" t="s">
        <v>1607</v>
      </c>
      <c r="D814" s="141">
        <v>0</v>
      </c>
      <c r="E814" s="141"/>
      <c r="F814" s="195" t="str">
        <f t="shared" si="171"/>
        <v>-</v>
      </c>
    </row>
    <row r="815" ht="24" spans="1:6">
      <c r="A815" s="110" t="s">
        <v>1609</v>
      </c>
      <c r="B815" s="197" t="s">
        <v>1610</v>
      </c>
      <c r="C815" s="233" t="s">
        <v>1609</v>
      </c>
      <c r="D815" s="141">
        <v>0</v>
      </c>
      <c r="E815" s="141"/>
      <c r="F815" s="195" t="str">
        <f t="shared" si="169"/>
        <v>-</v>
      </c>
    </row>
    <row r="816" ht="12.75" spans="1:6">
      <c r="A816" s="110" t="s">
        <v>1611</v>
      </c>
      <c r="B816" s="197" t="s">
        <v>1612</v>
      </c>
      <c r="C816" s="233" t="s">
        <v>1611</v>
      </c>
      <c r="D816" s="141">
        <v>0</v>
      </c>
      <c r="E816" s="141"/>
      <c r="F816" s="195" t="str">
        <f t="shared" si="169"/>
        <v>-</v>
      </c>
    </row>
    <row r="817" ht="24" spans="1:6">
      <c r="A817" s="110" t="s">
        <v>1613</v>
      </c>
      <c r="B817" s="111" t="s">
        <v>1614</v>
      </c>
      <c r="C817" s="233" t="s">
        <v>1613</v>
      </c>
      <c r="D817" s="141">
        <v>0</v>
      </c>
      <c r="E817" s="141"/>
      <c r="F817" s="195" t="str">
        <f t="shared" si="169"/>
        <v>-</v>
      </c>
    </row>
    <row r="818" ht="24" spans="1:6">
      <c r="A818" s="110" t="s">
        <v>1615</v>
      </c>
      <c r="B818" s="111" t="s">
        <v>1616</v>
      </c>
      <c r="C818" s="233" t="s">
        <v>1615</v>
      </c>
      <c r="D818" s="141">
        <v>0</v>
      </c>
      <c r="E818" s="141"/>
      <c r="F818" s="195" t="str">
        <f t="shared" si="169"/>
        <v>-</v>
      </c>
    </row>
    <row r="819" ht="24" spans="1:6">
      <c r="A819" s="110" t="s">
        <v>1617</v>
      </c>
      <c r="B819" s="111" t="s">
        <v>1618</v>
      </c>
      <c r="C819" s="233" t="s">
        <v>1617</v>
      </c>
      <c r="D819" s="141">
        <v>0</v>
      </c>
      <c r="E819" s="141"/>
      <c r="F819" s="195" t="str">
        <f t="shared" si="169"/>
        <v>-</v>
      </c>
    </row>
    <row r="820" ht="24"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4" spans="1:6">
      <c r="A824" s="110" t="s">
        <v>1627</v>
      </c>
      <c r="B824" s="111" t="s">
        <v>1628</v>
      </c>
      <c r="C824" s="233" t="s">
        <v>1627</v>
      </c>
      <c r="D824" s="141">
        <v>0</v>
      </c>
      <c r="E824" s="141"/>
      <c r="F824" s="195" t="str">
        <f t="shared" si="169"/>
        <v>-</v>
      </c>
    </row>
    <row r="825" ht="24" spans="1:6">
      <c r="A825" s="110" t="s">
        <v>1629</v>
      </c>
      <c r="B825" s="111" t="s">
        <v>1630</v>
      </c>
      <c r="C825" s="233" t="s">
        <v>1629</v>
      </c>
      <c r="D825" s="141">
        <v>0</v>
      </c>
      <c r="E825" s="141"/>
      <c r="F825" s="195" t="str">
        <f t="shared" si="169"/>
        <v>-</v>
      </c>
    </row>
    <row r="826" ht="24" spans="1:6">
      <c r="A826" s="110" t="s">
        <v>1631</v>
      </c>
      <c r="B826" s="111" t="s">
        <v>1632</v>
      </c>
      <c r="C826" s="233" t="s">
        <v>1631</v>
      </c>
      <c r="D826" s="141">
        <v>0</v>
      </c>
      <c r="E826" s="141"/>
      <c r="F826" s="195" t="str">
        <f t="shared" si="169"/>
        <v>-</v>
      </c>
    </row>
    <row r="827" ht="24" spans="1:6">
      <c r="A827" s="110" t="s">
        <v>1633</v>
      </c>
      <c r="B827" s="111" t="s">
        <v>1634</v>
      </c>
      <c r="C827" s="233" t="s">
        <v>1633</v>
      </c>
      <c r="D827" s="141">
        <v>0</v>
      </c>
      <c r="E827" s="141"/>
      <c r="F827" s="195" t="str">
        <f t="shared" si="169"/>
        <v>-</v>
      </c>
    </row>
    <row r="828" ht="24" spans="1:6">
      <c r="A828" s="110" t="s">
        <v>1635</v>
      </c>
      <c r="B828" s="111" t="s">
        <v>1636</v>
      </c>
      <c r="C828" s="233" t="s">
        <v>1635</v>
      </c>
      <c r="D828" s="141">
        <v>0</v>
      </c>
      <c r="E828" s="141"/>
      <c r="F828" s="195" t="str">
        <f t="shared" si="169"/>
        <v>-</v>
      </c>
    </row>
    <row r="829" ht="24" spans="1:6">
      <c r="A829" s="110" t="s">
        <v>1637</v>
      </c>
      <c r="B829" s="111" t="s">
        <v>1638</v>
      </c>
      <c r="C829" s="233" t="s">
        <v>1637</v>
      </c>
      <c r="D829" s="141">
        <v>0</v>
      </c>
      <c r="E829" s="141"/>
      <c r="F829" s="195" t="str">
        <f t="shared" si="169"/>
        <v>-</v>
      </c>
    </row>
    <row r="830" ht="24"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4" spans="1:6">
      <c r="A833" s="110" t="s">
        <v>1645</v>
      </c>
      <c r="B833" s="111" t="s">
        <v>1646</v>
      </c>
      <c r="C833" s="233" t="s">
        <v>1645</v>
      </c>
      <c r="D833" s="141">
        <v>0</v>
      </c>
      <c r="E833" s="141"/>
      <c r="F833" s="195" t="str">
        <f t="shared" si="169"/>
        <v>-</v>
      </c>
    </row>
    <row r="834" ht="24"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0</v>
      </c>
      <c r="E843" s="140"/>
      <c r="F843" s="163" t="str">
        <f t="shared" si="169"/>
        <v>-</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0</v>
      </c>
      <c r="E846" s="140"/>
      <c r="F846" s="163" t="str">
        <f t="shared" si="169"/>
        <v>-</v>
      </c>
    </row>
    <row r="847" ht="24"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0</v>
      </c>
      <c r="E850" s="140"/>
      <c r="F850" s="163" t="str">
        <f t="shared" si="169"/>
        <v>-</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0</v>
      </c>
      <c r="E855" s="140"/>
      <c r="F855" s="163" t="str">
        <f t="shared" si="169"/>
        <v>-</v>
      </c>
    </row>
    <row r="856" ht="12.75" customHeight="1" spans="1:6">
      <c r="A856" s="108">
        <v>38117</v>
      </c>
      <c r="B856" s="109" t="s">
        <v>1690</v>
      </c>
      <c r="C856" s="232" t="s">
        <v>1691</v>
      </c>
      <c r="D856" s="140">
        <v>0</v>
      </c>
      <c r="E856" s="140"/>
      <c r="F856" s="163" t="str">
        <f t="shared" si="169"/>
        <v>-</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4" spans="1:6">
      <c r="A870" s="108" t="s">
        <v>1718</v>
      </c>
      <c r="B870" s="109" t="s">
        <v>1719</v>
      </c>
      <c r="C870" s="232" t="s">
        <v>1718</v>
      </c>
      <c r="D870" s="140">
        <v>0</v>
      </c>
      <c r="E870" s="140"/>
      <c r="F870" s="163" t="str">
        <f t="shared" si="169"/>
        <v>-</v>
      </c>
    </row>
    <row r="871" ht="24"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4"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24" spans="1:6">
      <c r="A875" s="108">
        <v>81332</v>
      </c>
      <c r="B875" s="109" t="s">
        <v>1728</v>
      </c>
      <c r="C875" s="232" t="s">
        <v>1729</v>
      </c>
      <c r="D875" s="140">
        <v>0</v>
      </c>
      <c r="E875" s="140"/>
      <c r="F875" s="163" t="str">
        <f t="shared" si="169"/>
        <v>-</v>
      </c>
    </row>
    <row r="876" ht="24"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4" spans="1:6">
      <c r="A879" s="108">
        <v>81532</v>
      </c>
      <c r="B879" s="162" t="s">
        <v>1736</v>
      </c>
      <c r="C879" s="232" t="s">
        <v>1737</v>
      </c>
      <c r="D879" s="140">
        <v>0</v>
      </c>
      <c r="E879" s="140"/>
      <c r="F879" s="163" t="str">
        <f t="shared" si="169"/>
        <v>-</v>
      </c>
    </row>
    <row r="880" ht="24" spans="1:6">
      <c r="A880" s="108">
        <v>81542</v>
      </c>
      <c r="B880" s="162" t="s">
        <v>1738</v>
      </c>
      <c r="C880" s="232" t="s">
        <v>1739</v>
      </c>
      <c r="D880" s="140">
        <v>0</v>
      </c>
      <c r="E880" s="140"/>
      <c r="F880" s="163" t="str">
        <f t="shared" si="169"/>
        <v>-</v>
      </c>
    </row>
    <row r="881" ht="24" spans="1:6">
      <c r="A881" s="108">
        <v>81552</v>
      </c>
      <c r="B881" s="109" t="s">
        <v>1740</v>
      </c>
      <c r="C881" s="232" t="s">
        <v>1741</v>
      </c>
      <c r="D881" s="140">
        <v>0</v>
      </c>
      <c r="E881" s="140"/>
      <c r="F881" s="163" t="str">
        <f t="shared" si="169"/>
        <v>-</v>
      </c>
    </row>
    <row r="882" ht="24" spans="1:6">
      <c r="A882" s="108">
        <v>81631</v>
      </c>
      <c r="B882" s="162" t="s">
        <v>1742</v>
      </c>
      <c r="C882" s="232" t="s">
        <v>1743</v>
      </c>
      <c r="D882" s="140">
        <v>0</v>
      </c>
      <c r="E882" s="140"/>
      <c r="F882" s="163" t="str">
        <f t="shared" si="169"/>
        <v>-</v>
      </c>
    </row>
    <row r="883" ht="24"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4" spans="1:6">
      <c r="A896" s="110">
        <v>81761</v>
      </c>
      <c r="B896" s="197" t="s">
        <v>1770</v>
      </c>
      <c r="C896" s="233" t="s">
        <v>1771</v>
      </c>
      <c r="D896" s="141">
        <v>0</v>
      </c>
      <c r="E896" s="141"/>
      <c r="F896" s="195" t="str">
        <f t="shared" si="169"/>
        <v>-</v>
      </c>
    </row>
    <row r="897" ht="24" spans="1:6">
      <c r="A897" s="110">
        <v>81762</v>
      </c>
      <c r="B897" s="197" t="s">
        <v>1772</v>
      </c>
      <c r="C897" s="233" t="s">
        <v>1773</v>
      </c>
      <c r="D897" s="141">
        <v>0</v>
      </c>
      <c r="E897" s="141"/>
      <c r="F897" s="195" t="str">
        <f t="shared" si="169"/>
        <v>-</v>
      </c>
    </row>
    <row r="898" ht="12.75" spans="1:6">
      <c r="A898" s="110">
        <v>81771</v>
      </c>
      <c r="B898" s="111" t="s">
        <v>1774</v>
      </c>
      <c r="C898" s="233" t="s">
        <v>1775</v>
      </c>
      <c r="D898" s="141">
        <v>0</v>
      </c>
      <c r="E898" s="141"/>
      <c r="F898" s="195" t="str">
        <f t="shared" si="169"/>
        <v>-</v>
      </c>
    </row>
    <row r="899" ht="12.75"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24" spans="1:6">
      <c r="A909" s="110">
        <v>84242</v>
      </c>
      <c r="B909" s="111" t="s">
        <v>1796</v>
      </c>
      <c r="C909" s="233" t="s">
        <v>1797</v>
      </c>
      <c r="D909" s="141">
        <v>0</v>
      </c>
      <c r="E909" s="141"/>
      <c r="F909" s="195" t="str">
        <f t="shared" si="169"/>
        <v>-</v>
      </c>
    </row>
    <row r="910" ht="12.75"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24" spans="1:6">
      <c r="A912" s="110">
        <v>84431</v>
      </c>
      <c r="B912" s="111" t="s">
        <v>1802</v>
      </c>
      <c r="C912" s="233" t="s">
        <v>1803</v>
      </c>
      <c r="D912" s="141">
        <v>0</v>
      </c>
      <c r="E912" s="141"/>
      <c r="F912" s="195" t="str">
        <f t="shared" si="169"/>
        <v>-</v>
      </c>
    </row>
    <row r="913" ht="24" spans="1:6">
      <c r="A913" s="110">
        <v>84432</v>
      </c>
      <c r="B913" s="111" t="s">
        <v>1804</v>
      </c>
      <c r="C913" s="233" t="s">
        <v>1805</v>
      </c>
      <c r="D913" s="141">
        <v>0</v>
      </c>
      <c r="E913" s="141"/>
      <c r="F913" s="195" t="str">
        <f t="shared" si="169"/>
        <v>-</v>
      </c>
    </row>
    <row r="914" ht="24" spans="1:6">
      <c r="A914" s="110" t="s">
        <v>1806</v>
      </c>
      <c r="B914" s="111" t="s">
        <v>1807</v>
      </c>
      <c r="C914" s="233" t="s">
        <v>1806</v>
      </c>
      <c r="D914" s="141">
        <v>0</v>
      </c>
      <c r="E914" s="141"/>
      <c r="F914" s="195" t="str">
        <f t="shared" si="169"/>
        <v>-</v>
      </c>
    </row>
    <row r="915" ht="24" spans="1:6">
      <c r="A915" s="110">
        <v>84442</v>
      </c>
      <c r="B915" s="111" t="s">
        <v>1808</v>
      </c>
      <c r="C915" s="233" t="s">
        <v>1809</v>
      </c>
      <c r="D915" s="141">
        <v>0</v>
      </c>
      <c r="E915" s="141"/>
      <c r="F915" s="195" t="str">
        <f t="shared" si="169"/>
        <v>-</v>
      </c>
    </row>
    <row r="916" ht="24" spans="1:6">
      <c r="A916" s="110">
        <v>84452</v>
      </c>
      <c r="B916" s="197" t="s">
        <v>1810</v>
      </c>
      <c r="C916" s="233" t="s">
        <v>1811</v>
      </c>
      <c r="D916" s="141">
        <v>0</v>
      </c>
      <c r="E916" s="141"/>
      <c r="F916" s="195" t="str">
        <f t="shared" si="169"/>
        <v>-</v>
      </c>
    </row>
    <row r="917" ht="24"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24"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4" spans="1:6">
      <c r="A937" s="110">
        <v>84761</v>
      </c>
      <c r="B937" s="197" t="s">
        <v>1852</v>
      </c>
      <c r="C937" s="233" t="s">
        <v>1853</v>
      </c>
      <c r="D937" s="141">
        <v>0</v>
      </c>
      <c r="E937" s="141"/>
      <c r="F937" s="195" t="str">
        <f t="shared" si="169"/>
        <v>-</v>
      </c>
    </row>
    <row r="938" ht="24" spans="1:6">
      <c r="A938" s="110">
        <v>84762</v>
      </c>
      <c r="B938" s="197" t="s">
        <v>1854</v>
      </c>
      <c r="C938" s="233" t="s">
        <v>1855</v>
      </c>
      <c r="D938" s="141">
        <v>0</v>
      </c>
      <c r="E938" s="141"/>
      <c r="F938" s="195" t="str">
        <f t="shared" si="169"/>
        <v>-</v>
      </c>
    </row>
    <row r="939" ht="12.75" spans="1:6">
      <c r="A939" s="110" t="s">
        <v>1856</v>
      </c>
      <c r="B939" s="111" t="s">
        <v>1857</v>
      </c>
      <c r="C939" s="233" t="s">
        <v>1856</v>
      </c>
      <c r="D939" s="141">
        <v>0</v>
      </c>
      <c r="E939" s="141"/>
      <c r="F939" s="195" t="str">
        <f t="shared" si="169"/>
        <v>-</v>
      </c>
    </row>
    <row r="940" ht="12.75"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4"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24"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24" spans="1:6">
      <c r="A948" s="108">
        <v>51532</v>
      </c>
      <c r="B948" s="109" t="s">
        <v>1874</v>
      </c>
      <c r="C948" s="232" t="s">
        <v>1875</v>
      </c>
      <c r="D948" s="140">
        <v>0</v>
      </c>
      <c r="E948" s="140"/>
      <c r="F948" s="163" t="str">
        <f t="shared" si="169"/>
        <v>-</v>
      </c>
    </row>
    <row r="949" ht="24" spans="1:6">
      <c r="A949" s="108">
        <v>51542</v>
      </c>
      <c r="B949" s="109" t="s">
        <v>1876</v>
      </c>
      <c r="C949" s="232" t="s">
        <v>1877</v>
      </c>
      <c r="D949" s="140">
        <v>0</v>
      </c>
      <c r="E949" s="140"/>
      <c r="F949" s="163" t="str">
        <f t="shared" si="169"/>
        <v>-</v>
      </c>
    </row>
    <row r="950" ht="24" spans="1:6">
      <c r="A950" s="108">
        <v>51552</v>
      </c>
      <c r="B950" s="162" t="s">
        <v>1878</v>
      </c>
      <c r="C950" s="232" t="s">
        <v>1879</v>
      </c>
      <c r="D950" s="140">
        <v>0</v>
      </c>
      <c r="E950" s="140"/>
      <c r="F950" s="163" t="str">
        <f t="shared" si="169"/>
        <v>-</v>
      </c>
    </row>
    <row r="951" ht="24" spans="1:6">
      <c r="A951" s="108">
        <v>51631</v>
      </c>
      <c r="B951" s="109" t="s">
        <v>1880</v>
      </c>
      <c r="C951" s="232" t="s">
        <v>1881</v>
      </c>
      <c r="D951" s="140">
        <v>0</v>
      </c>
      <c r="E951" s="140"/>
      <c r="F951" s="163" t="str">
        <f t="shared" si="169"/>
        <v>-</v>
      </c>
    </row>
    <row r="952" ht="24"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4" spans="1:6">
      <c r="A965" s="108">
        <v>51761</v>
      </c>
      <c r="B965" s="111" t="s">
        <v>1908</v>
      </c>
      <c r="C965" s="232" t="s">
        <v>1909</v>
      </c>
      <c r="D965" s="140">
        <v>0</v>
      </c>
      <c r="E965" s="140"/>
      <c r="F965" s="163" t="str">
        <f t="shared" si="169"/>
        <v>-</v>
      </c>
    </row>
    <row r="966" ht="24" spans="1:6">
      <c r="A966" s="110">
        <v>51762</v>
      </c>
      <c r="B966" s="111" t="s">
        <v>1910</v>
      </c>
      <c r="C966" s="233" t="s">
        <v>1911</v>
      </c>
      <c r="D966" s="141">
        <v>0</v>
      </c>
      <c r="E966" s="141"/>
      <c r="F966" s="195" t="str">
        <f t="shared" si="169"/>
        <v>-</v>
      </c>
    </row>
    <row r="967" ht="12.75" spans="1:6">
      <c r="A967" s="110">
        <v>51771</v>
      </c>
      <c r="B967" s="111" t="s">
        <v>1912</v>
      </c>
      <c r="C967" s="233" t="s">
        <v>1913</v>
      </c>
      <c r="D967" s="141">
        <v>0</v>
      </c>
      <c r="E967" s="141"/>
      <c r="F967" s="195" t="str">
        <f t="shared" si="169"/>
        <v>-</v>
      </c>
    </row>
    <row r="968" ht="12.75" spans="1:6">
      <c r="A968" s="110">
        <v>51772</v>
      </c>
      <c r="B968" s="111" t="s">
        <v>1914</v>
      </c>
      <c r="C968" s="233" t="s">
        <v>1915</v>
      </c>
      <c r="D968" s="141">
        <v>0</v>
      </c>
      <c r="E968" s="141"/>
      <c r="F968" s="195" t="str">
        <f t="shared" si="169"/>
        <v>-</v>
      </c>
    </row>
    <row r="969" ht="24" spans="1:6">
      <c r="A969" s="110">
        <v>54132</v>
      </c>
      <c r="B969" s="111" t="s">
        <v>1916</v>
      </c>
      <c r="C969" s="233" t="s">
        <v>1917</v>
      </c>
      <c r="D969" s="141">
        <v>0</v>
      </c>
      <c r="E969" s="141"/>
      <c r="F969" s="195" t="str">
        <f t="shared" si="169"/>
        <v>-</v>
      </c>
    </row>
    <row r="970" ht="24"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24" spans="1:6">
      <c r="A972" s="108">
        <v>54162</v>
      </c>
      <c r="B972" s="111" t="s">
        <v>1922</v>
      </c>
      <c r="C972" s="232" t="s">
        <v>1923</v>
      </c>
      <c r="D972" s="140">
        <v>0</v>
      </c>
      <c r="E972" s="140"/>
      <c r="F972" s="163" t="str">
        <f t="shared" si="169"/>
        <v>-</v>
      </c>
    </row>
    <row r="973" ht="24" spans="1:6">
      <c r="A973" s="108">
        <v>54221</v>
      </c>
      <c r="B973" s="197" t="s">
        <v>1924</v>
      </c>
      <c r="C973" s="232" t="s">
        <v>1925</v>
      </c>
      <c r="D973" s="140">
        <v>0</v>
      </c>
      <c r="E973" s="140"/>
      <c r="F973" s="163" t="str">
        <f t="shared" si="169"/>
        <v>-</v>
      </c>
    </row>
    <row r="974" ht="24" spans="1:6">
      <c r="A974" s="110">
        <v>54222</v>
      </c>
      <c r="B974" s="197" t="s">
        <v>1926</v>
      </c>
      <c r="C974" s="233" t="s">
        <v>1927</v>
      </c>
      <c r="D974" s="141">
        <v>0</v>
      </c>
      <c r="E974" s="141"/>
      <c r="F974" s="195" t="str">
        <f t="shared" si="169"/>
        <v>-</v>
      </c>
    </row>
    <row r="975" ht="24" spans="1:6">
      <c r="A975" s="110" t="s">
        <v>1928</v>
      </c>
      <c r="B975" s="111" t="s">
        <v>1929</v>
      </c>
      <c r="C975" s="233" t="s">
        <v>1928</v>
      </c>
      <c r="D975" s="141">
        <v>0</v>
      </c>
      <c r="E975" s="141"/>
      <c r="F975" s="195" t="str">
        <f t="shared" si="169"/>
        <v>-</v>
      </c>
    </row>
    <row r="976" ht="24" spans="1:6">
      <c r="A976" s="110">
        <v>54232</v>
      </c>
      <c r="B976" s="197" t="s">
        <v>1930</v>
      </c>
      <c r="C976" s="233" t="s">
        <v>1931</v>
      </c>
      <c r="D976" s="141">
        <v>0</v>
      </c>
      <c r="E976" s="141"/>
      <c r="F976" s="195" t="str">
        <f t="shared" si="169"/>
        <v>-</v>
      </c>
    </row>
    <row r="977" ht="24" spans="1:6">
      <c r="A977" s="110">
        <v>54242</v>
      </c>
      <c r="B977" s="111" t="s">
        <v>1932</v>
      </c>
      <c r="C977" s="233" t="s">
        <v>1933</v>
      </c>
      <c r="D977" s="141">
        <v>0</v>
      </c>
      <c r="E977" s="141"/>
      <c r="F977" s="195" t="str">
        <f t="shared" si="169"/>
        <v>-</v>
      </c>
    </row>
    <row r="978" ht="24" spans="1:6">
      <c r="A978" s="110" t="s">
        <v>1934</v>
      </c>
      <c r="B978" s="111" t="s">
        <v>1935</v>
      </c>
      <c r="C978" s="233" t="s">
        <v>1934</v>
      </c>
      <c r="D978" s="141">
        <v>0</v>
      </c>
      <c r="E978" s="141"/>
      <c r="F978" s="195" t="str">
        <f t="shared" si="169"/>
        <v>-</v>
      </c>
    </row>
    <row r="979" ht="24" spans="1:6">
      <c r="A979" s="110">
        <v>54312</v>
      </c>
      <c r="B979" s="197" t="s">
        <v>1936</v>
      </c>
      <c r="C979" s="233" t="s">
        <v>1937</v>
      </c>
      <c r="D979" s="141">
        <v>0</v>
      </c>
      <c r="E979" s="141"/>
      <c r="F979" s="195" t="str">
        <f t="shared" si="169"/>
        <v>-</v>
      </c>
    </row>
    <row r="980" ht="24" spans="1:6">
      <c r="A980" s="110">
        <v>54431</v>
      </c>
      <c r="B980" s="111" t="s">
        <v>1938</v>
      </c>
      <c r="C980" s="233" t="s">
        <v>1939</v>
      </c>
      <c r="D980" s="141">
        <v>0</v>
      </c>
      <c r="E980" s="141"/>
      <c r="F980" s="195" t="str">
        <f t="shared" si="169"/>
        <v>-</v>
      </c>
    </row>
    <row r="981" ht="24" spans="1:6">
      <c r="A981" s="110">
        <v>54432</v>
      </c>
      <c r="B981" s="111" t="s">
        <v>1940</v>
      </c>
      <c r="C981" s="233" t="s">
        <v>1941</v>
      </c>
      <c r="D981" s="141">
        <v>0</v>
      </c>
      <c r="E981" s="141"/>
      <c r="F981" s="195" t="str">
        <f t="shared" si="169"/>
        <v>-</v>
      </c>
    </row>
    <row r="982" ht="24" spans="1:6">
      <c r="A982" s="110" t="s">
        <v>1942</v>
      </c>
      <c r="B982" s="111" t="s">
        <v>1943</v>
      </c>
      <c r="C982" s="233" t="s">
        <v>1942</v>
      </c>
      <c r="D982" s="141">
        <v>0</v>
      </c>
      <c r="E982" s="141"/>
      <c r="F982" s="195" t="str">
        <f t="shared" si="169"/>
        <v>-</v>
      </c>
    </row>
    <row r="983" ht="24" spans="1:6">
      <c r="A983" s="110">
        <v>54442</v>
      </c>
      <c r="B983" s="111" t="s">
        <v>1944</v>
      </c>
      <c r="C983" s="233" t="s">
        <v>1945</v>
      </c>
      <c r="D983" s="141">
        <v>0</v>
      </c>
      <c r="E983" s="141"/>
      <c r="F983" s="195" t="str">
        <f t="shared" si="169"/>
        <v>-</v>
      </c>
    </row>
    <row r="984" ht="24" spans="1:6">
      <c r="A984" s="110">
        <v>54452</v>
      </c>
      <c r="B984" s="111" t="s">
        <v>1946</v>
      </c>
      <c r="C984" s="233" t="s">
        <v>1947</v>
      </c>
      <c r="D984" s="141">
        <v>0</v>
      </c>
      <c r="E984" s="141"/>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c r="F987" s="195" t="str">
        <f t="shared" si="169"/>
        <v>-</v>
      </c>
    </row>
    <row r="988" ht="12.75" spans="1:6">
      <c r="A988" s="110" t="s">
        <v>1954</v>
      </c>
      <c r="B988" s="111" t="s">
        <v>1955</v>
      </c>
      <c r="C988" s="233" t="s">
        <v>1954</v>
      </c>
      <c r="D988" s="141">
        <v>0</v>
      </c>
      <c r="E988" s="141"/>
      <c r="F988" s="195" t="str">
        <f t="shared" si="169"/>
        <v>-</v>
      </c>
    </row>
    <row r="989" ht="24" spans="1:6">
      <c r="A989" s="110">
        <v>54472</v>
      </c>
      <c r="B989" s="197" t="s">
        <v>1956</v>
      </c>
      <c r="C989" s="233" t="s">
        <v>1957</v>
      </c>
      <c r="D989" s="141">
        <v>0</v>
      </c>
      <c r="E989" s="141"/>
      <c r="F989" s="195" t="str">
        <f t="shared" si="169"/>
        <v>-</v>
      </c>
    </row>
    <row r="990" ht="24" spans="1:6">
      <c r="A990" s="110">
        <v>54482</v>
      </c>
      <c r="B990" s="197" t="s">
        <v>1958</v>
      </c>
      <c r="C990" s="233" t="s">
        <v>1959</v>
      </c>
      <c r="D990" s="141">
        <v>0</v>
      </c>
      <c r="E990" s="141"/>
      <c r="F990" s="195" t="str">
        <f t="shared" si="169"/>
        <v>-</v>
      </c>
    </row>
    <row r="991" ht="24" spans="1:6">
      <c r="A991" s="110" t="s">
        <v>1960</v>
      </c>
      <c r="B991" s="197" t="s">
        <v>1961</v>
      </c>
      <c r="C991" s="233" t="s">
        <v>1960</v>
      </c>
      <c r="D991" s="141">
        <v>0</v>
      </c>
      <c r="E991" s="141"/>
      <c r="F991" s="195" t="str">
        <f t="shared" si="169"/>
        <v>-</v>
      </c>
    </row>
    <row r="992" ht="24"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24"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24" spans="1:6">
      <c r="A1003" s="110">
        <v>54751</v>
      </c>
      <c r="B1003" s="111" t="s">
        <v>1984</v>
      </c>
      <c r="C1003" s="233" t="s">
        <v>1985</v>
      </c>
      <c r="D1003" s="141">
        <v>0</v>
      </c>
      <c r="E1003" s="141"/>
      <c r="F1003" s="195" t="str">
        <f t="shared" si="169"/>
        <v>-</v>
      </c>
    </row>
    <row r="1004" ht="24" spans="1:6">
      <c r="A1004" s="110">
        <v>54752</v>
      </c>
      <c r="B1004" s="111" t="s">
        <v>1986</v>
      </c>
      <c r="C1004" s="233" t="s">
        <v>1987</v>
      </c>
      <c r="D1004" s="141">
        <v>0</v>
      </c>
      <c r="E1004" s="141"/>
      <c r="F1004" s="195" t="str">
        <f t="shared" si="169"/>
        <v>-</v>
      </c>
    </row>
    <row r="1005" ht="24" spans="1:6">
      <c r="A1005" s="110">
        <v>54761</v>
      </c>
      <c r="B1005" s="111" t="s">
        <v>1988</v>
      </c>
      <c r="C1005" s="233" t="s">
        <v>1989</v>
      </c>
      <c r="D1005" s="141">
        <v>0</v>
      </c>
      <c r="E1005" s="141"/>
      <c r="F1005" s="195" t="str">
        <f t="shared" si="169"/>
        <v>-</v>
      </c>
    </row>
    <row r="1006" ht="24" spans="1:6">
      <c r="A1006" s="110">
        <v>54762</v>
      </c>
      <c r="B1006" s="111" t="s">
        <v>1990</v>
      </c>
      <c r="C1006" s="233" t="s">
        <v>1991</v>
      </c>
      <c r="D1006" s="141">
        <v>0</v>
      </c>
      <c r="E1006" s="141"/>
      <c r="F1006" s="195" t="str">
        <f t="shared" si="169"/>
        <v>-</v>
      </c>
    </row>
    <row r="1007" ht="24" spans="1:6">
      <c r="A1007" s="110">
        <v>54771</v>
      </c>
      <c r="B1007" s="111" t="s">
        <v>1992</v>
      </c>
      <c r="C1007" s="233" t="s">
        <v>1993</v>
      </c>
      <c r="D1007" s="141">
        <v>0</v>
      </c>
      <c r="E1007" s="141"/>
      <c r="F1007" s="195" t="str">
        <f t="shared" ref="F1007:F1009" si="172">IF(D1007&lt;&gt;0,IF(E1007/D1007&gt;=100,"&gt;&gt;100",E1007/D1007*100),"-")</f>
        <v>-</v>
      </c>
    </row>
    <row r="1008" ht="24" spans="1:6">
      <c r="A1008" s="110">
        <v>54772</v>
      </c>
      <c r="B1008" s="111" t="s">
        <v>1994</v>
      </c>
      <c r="C1008" s="233" t="s">
        <v>1995</v>
      </c>
      <c r="D1008" s="141">
        <v>0</v>
      </c>
      <c r="E1008" s="141"/>
      <c r="F1008" s="195" t="str">
        <f t="shared" si="172"/>
        <v>-</v>
      </c>
    </row>
    <row r="1009" ht="24"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c r="F1012" s="195" t="str">
        <f t="shared" ref="F1012:F1019" si="173">IF(D1012&lt;&gt;0,IF(E1012/D1012&gt;=100,"&gt;&gt;100",E1012/D1012*100),"-")</f>
        <v>-</v>
      </c>
    </row>
    <row r="1013" ht="24" spans="1:6">
      <c r="A1013" s="110" t="s">
        <v>2004</v>
      </c>
      <c r="B1013" s="111" t="s">
        <v>2005</v>
      </c>
      <c r="C1013" s="233" t="s">
        <v>2004</v>
      </c>
      <c r="D1013" s="113">
        <v>0</v>
      </c>
      <c r="E1013" s="113"/>
      <c r="F1013" s="195" t="str">
        <f t="shared" si="173"/>
        <v>-</v>
      </c>
    </row>
    <row r="1014" ht="24" spans="1:6">
      <c r="A1014" s="110" t="s">
        <v>2006</v>
      </c>
      <c r="B1014" s="111" t="s">
        <v>2007</v>
      </c>
      <c r="C1014" s="233" t="s">
        <v>2006</v>
      </c>
      <c r="D1014" s="113">
        <v>0</v>
      </c>
      <c r="E1014" s="113"/>
      <c r="F1014" s="195" t="str">
        <f t="shared" si="173"/>
        <v>-</v>
      </c>
    </row>
    <row r="1015" ht="24"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4"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68" workbookViewId="0">
      <selection activeCell="E261" sqref="E261"/>
    </sheetView>
  </sheetViews>
  <sheetFormatPr defaultColWidth="14.4380952380952" defaultRowHeight="15" customHeight="1"/>
  <cols>
    <col min="1" max="1" width="13.3333333333333" style="172" customWidth="1"/>
    <col min="2" max="2" width="60.6666666666667" style="173" customWidth="1"/>
    <col min="3" max="3" width="12.6666666666667" style="172" customWidth="1"/>
    <col min="4" max="5" width="14.6666666666667" style="174" customWidth="1"/>
    <col min="6" max="6" width="8.66666666666667" style="174" customWidth="1"/>
    <col min="7" max="23" width="8" style="175" customWidth="1"/>
    <col min="24" max="24" width="14.4380952380952" style="175" customWidth="1"/>
    <col min="25" max="16384" width="14.4380952380952"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514435.24</v>
      </c>
      <c r="E6" s="192">
        <f t="shared" si="0"/>
        <v>499809.86</v>
      </c>
      <c r="F6" s="193">
        <f t="shared" ref="F6:F298" si="1">IF(D6&gt;0,IF(E6/D6&gt;=100,"&gt;&gt;100",E6/D6*100),"-")</f>
        <v>97.1570026967826</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454246.29</v>
      </c>
      <c r="E7" s="194">
        <f t="shared" si="2"/>
        <v>437956.45</v>
      </c>
      <c r="F7" s="195">
        <f t="shared" si="1"/>
        <v>96.413874948764</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454246.29</v>
      </c>
      <c r="E12" s="194">
        <f t="shared" si="3"/>
        <v>437956.45</v>
      </c>
      <c r="F12" s="195">
        <f t="shared" si="1"/>
        <v>96.413874948764</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432932.28</v>
      </c>
      <c r="E13" s="194">
        <f t="shared" si="4"/>
        <v>424868.7</v>
      </c>
      <c r="F13" s="195">
        <f t="shared" si="1"/>
        <v>98.1374500418403</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645086.73</v>
      </c>
      <c r="E15" s="141">
        <v>645086.73</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212154.45</v>
      </c>
      <c r="E18" s="141">
        <v>220218.03</v>
      </c>
      <c r="F18" s="195">
        <f t="shared" si="1"/>
        <v>103.800806440779</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21314.01</v>
      </c>
      <c r="E19" s="194">
        <f t="shared" si="5"/>
        <v>13087.75</v>
      </c>
      <c r="F19" s="195">
        <f t="shared" si="1"/>
        <v>61.4044471218697</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67095</v>
      </c>
      <c r="E20" s="141">
        <v>67095</v>
      </c>
      <c r="F20" s="195">
        <f t="shared" si="1"/>
        <v>100</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14942.58</v>
      </c>
      <c r="E21" s="141">
        <v>14942.58</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0</v>
      </c>
      <c r="E22" s="141">
        <v>319.93</v>
      </c>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118502.11</v>
      </c>
      <c r="E25" s="141">
        <v>119124.61</v>
      </c>
      <c r="F25" s="195">
        <f t="shared" si="1"/>
        <v>100.525307102127</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5239.21</v>
      </c>
      <c r="E26" s="141">
        <v>5239.21</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184464.89</v>
      </c>
      <c r="E28" s="141">
        <v>193633.58</v>
      </c>
      <c r="F28" s="195">
        <f t="shared" si="1"/>
        <v>104.970425537347</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6232.3</v>
      </c>
      <c r="E36" s="141">
        <v>6232.3</v>
      </c>
      <c r="F36" s="195">
        <f t="shared" si="1"/>
        <v>100</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6232.3</v>
      </c>
      <c r="E40" s="141">
        <v>6232.3</v>
      </c>
      <c r="F40" s="195">
        <f t="shared" si="1"/>
        <v>100</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5236.49</v>
      </c>
      <c r="E54" s="141">
        <v>5441.49</v>
      </c>
      <c r="F54" s="195">
        <f t="shared" si="1"/>
        <v>103.914836082949</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5236.49</v>
      </c>
      <c r="E55" s="141">
        <v>5441.49</v>
      </c>
      <c r="F55" s="195">
        <f t="shared" si="1"/>
        <v>103.914836082949</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60188.95</v>
      </c>
      <c r="E69" s="194">
        <f>E70+E82+E88+E119+E135+E147+E165+E171</f>
        <v>61853.41</v>
      </c>
      <c r="F69" s="195">
        <f t="shared" si="1"/>
        <v>102.765391321829</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0</v>
      </c>
      <c r="E70" s="194">
        <f t="shared" si="12"/>
        <v>0</v>
      </c>
      <c r="F70" s="195" t="str">
        <f t="shared" si="1"/>
        <v>-</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0</v>
      </c>
      <c r="E73" s="141"/>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0</v>
      </c>
      <c r="E82" s="194">
        <f>SUM(E83:E85)-E86+E87</f>
        <v>393.97</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0</v>
      </c>
      <c r="E87" s="141">
        <v>393.97</v>
      </c>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19138.97</v>
      </c>
      <c r="E147" s="194">
        <f t="shared" si="24"/>
        <v>61459.44</v>
      </c>
      <c r="F147" s="195">
        <f t="shared" si="1"/>
        <v>321.121983053425</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45229.88</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45229.88</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4390.45</v>
      </c>
      <c r="E160" s="141">
        <v>3459.09</v>
      </c>
      <c r="F160" s="195">
        <f t="shared" si="1"/>
        <v>78.7866847361888</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15305.97</v>
      </c>
      <c r="E162" s="141">
        <v>13327.92</v>
      </c>
      <c r="F162" s="195">
        <f t="shared" si="1"/>
        <v>87.0766112830484</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557.45</v>
      </c>
      <c r="E164" s="141">
        <v>557.45</v>
      </c>
      <c r="F164" s="195">
        <f t="shared" si="1"/>
        <v>100</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41049.98</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41049.98</v>
      </c>
      <c r="E174" s="141"/>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514435.24</v>
      </c>
      <c r="E176" s="194">
        <f>E177+E251</f>
        <v>499809.86</v>
      </c>
      <c r="F176" s="195">
        <f t="shared" si="1"/>
        <v>97.1570026967826</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41912.38</v>
      </c>
      <c r="E177" s="194">
        <f>E178+E197+E203+E219+E247+E248</f>
        <v>46817.81</v>
      </c>
      <c r="F177" s="195">
        <f t="shared" si="1"/>
        <v>111.704012036539</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41732.38</v>
      </c>
      <c r="E178" s="194">
        <f>SUM(E179:E181)+E185+E186+SUM(E194:E196)</f>
        <v>46753.36</v>
      </c>
      <c r="F178" s="195">
        <f t="shared" si="1"/>
        <v>112.031377074588</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34698.76</v>
      </c>
      <c r="E179" s="141">
        <v>41073.48</v>
      </c>
      <c r="F179" s="195">
        <f t="shared" si="1"/>
        <v>118.371607515658</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7033.62</v>
      </c>
      <c r="E180" s="141">
        <v>5679.88</v>
      </c>
      <c r="F180" s="195">
        <f t="shared" si="1"/>
        <v>80.7532963111456</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0</v>
      </c>
      <c r="E196" s="141"/>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v>4.45</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180</v>
      </c>
      <c r="E248" s="194">
        <f t="shared" si="37"/>
        <v>60</v>
      </c>
      <c r="F248" s="195">
        <f t="shared" si="1"/>
        <v>33.3333333333333</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180</v>
      </c>
      <c r="E250" s="141">
        <v>60</v>
      </c>
      <c r="F250" s="195">
        <f t="shared" si="1"/>
        <v>33.3333333333333</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472522.86</v>
      </c>
      <c r="E251" s="194">
        <f>+E252+E255-E264+E274+E291</f>
        <v>452992.05</v>
      </c>
      <c r="F251" s="195">
        <f t="shared" si="1"/>
        <v>95.8666952113174</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454246.29</v>
      </c>
      <c r="E252" s="194">
        <f>E253-E254</f>
        <v>437956.45</v>
      </c>
      <c r="F252" s="195">
        <f t="shared" si="1"/>
        <v>96.413874948764</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454246.29</v>
      </c>
      <c r="E253" s="141">
        <v>437956.45</v>
      </c>
      <c r="F253" s="195">
        <f t="shared" si="1"/>
        <v>96.413874948764</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14443.57</v>
      </c>
      <c r="E255" s="194">
        <f>E256-E260</f>
        <v>-33095.92</v>
      </c>
      <c r="F255" s="195">
        <f t="shared" si="1"/>
        <v>-229.139471751098</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18473.36</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18473.36</v>
      </c>
      <c r="E257" s="141">
        <v>0</v>
      </c>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4029.79</v>
      </c>
      <c r="E260" s="194">
        <f>SUM(E261:E263)</f>
        <v>33095.92</v>
      </c>
      <c r="F260" s="195">
        <f t="shared" si="1"/>
        <v>821.281505984183</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28123.7</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4029.79</v>
      </c>
      <c r="E262" s="141">
        <v>4972.22</v>
      </c>
      <c r="F262" s="195">
        <f t="shared" si="1"/>
        <v>123.386578456942</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3833</v>
      </c>
      <c r="E274" s="194">
        <f>SUM(E275:E277)+SUM(E286:E290)</f>
        <v>48131.52</v>
      </c>
      <c r="F274" s="195">
        <f t="shared" si="1"/>
        <v>1255.71406209236</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45229.88</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0</v>
      </c>
      <c r="E283" s="141">
        <v>45229.88</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3833</v>
      </c>
      <c r="E287" s="141">
        <v>2901.64</v>
      </c>
      <c r="F287" s="195">
        <f t="shared" si="39"/>
        <v>75.7015392642839</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v>0</v>
      </c>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2015.45</v>
      </c>
      <c r="E302" s="141">
        <v>3459.09</v>
      </c>
      <c r="F302" s="195">
        <f t="shared" si="43"/>
        <v>171.628668535563</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17680.97</v>
      </c>
      <c r="E303" s="141">
        <v>58557.8</v>
      </c>
      <c r="F303" s="195">
        <f t="shared" si="43"/>
        <v>331.191105465368</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v>0</v>
      </c>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v>0</v>
      </c>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0</v>
      </c>
      <c r="E308" s="141">
        <v>389.52</v>
      </c>
      <c r="F308" s="195" t="str">
        <f t="shared" si="43"/>
        <v>-</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4.45</v>
      </c>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15305.97</v>
      </c>
      <c r="E335" s="141">
        <v>13327.92</v>
      </c>
      <c r="F335" s="195">
        <f t="shared" si="43"/>
        <v>87.0766112830484</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0</v>
      </c>
      <c r="E336" s="141">
        <v>0</v>
      </c>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41732.38</v>
      </c>
      <c r="E337" s="141">
        <v>46753.36</v>
      </c>
      <c r="F337" s="195">
        <f t="shared" si="43"/>
        <v>112.031377074588</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v>4.45</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c r="E387" s="141"/>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12" workbookViewId="0">
      <selection activeCell="E118" sqref="E118"/>
    </sheetView>
  </sheetViews>
  <sheetFormatPr defaultColWidth="14.4380952380952" defaultRowHeight="15" customHeight="1"/>
  <cols>
    <col min="1" max="1" width="13.3333333333333" style="153" customWidth="1"/>
    <col min="2" max="2" width="60.6666666666667" style="154" customWidth="1"/>
    <col min="3" max="3" width="12.6666666666667" style="153" customWidth="1"/>
    <col min="4" max="5" width="14.6666666666667" style="27" customWidth="1"/>
    <col min="6" max="6" width="8.66666666666667" style="155" customWidth="1"/>
    <col min="7" max="25" width="8" style="155" customWidth="1"/>
    <col min="26" max="26" width="14.4380952380952" style="155" customWidth="1"/>
    <col min="27" max="16384" width="14.4380952380952"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542450.35</v>
      </c>
      <c r="E114" s="138">
        <f t="shared" si="22"/>
        <v>609711.2</v>
      </c>
      <c r="F114" s="163">
        <f t="shared" si="1"/>
        <v>112.399448170694</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542450.35</v>
      </c>
      <c r="E115" s="138">
        <f t="shared" si="23"/>
        <v>609711.2</v>
      </c>
      <c r="F115" s="163">
        <f t="shared" si="1"/>
        <v>112.399448170694</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542450.35</v>
      </c>
      <c r="E117" s="140">
        <v>609711.2</v>
      </c>
      <c r="F117" s="163">
        <f t="shared" si="1"/>
        <v>112.399448170694</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542450.35</v>
      </c>
      <c r="E141" s="167">
        <f t="shared" si="28"/>
        <v>609711.2</v>
      </c>
      <c r="F141" s="168">
        <f t="shared" si="1"/>
        <v>112.399448170694</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9" sqref="E9"/>
    </sheetView>
  </sheetViews>
  <sheetFormatPr defaultColWidth="14.4380952380952" defaultRowHeight="15" customHeight="1"/>
  <cols>
    <col min="1" max="1" width="13.3333333333333" style="127" customWidth="1"/>
    <col min="2" max="2" width="60.6666666666667" style="79" customWidth="1"/>
    <col min="3" max="3" width="12.6666666666667" style="127" customWidth="1"/>
    <col min="4" max="5" width="14.6666666666667" style="1" customWidth="1"/>
    <col min="6" max="6" width="13.4380952380952"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17232.27</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17232.27</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17232.27</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v>17232.27</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45" sqref="D45"/>
    </sheetView>
  </sheetViews>
  <sheetFormatPr defaultColWidth="14.4380952380952" defaultRowHeight="15" customHeight="1"/>
  <cols>
    <col min="1" max="1" width="18.6666666666667" style="79" customWidth="1"/>
    <col min="2" max="2" width="53.8857142857143" style="79" customWidth="1"/>
    <col min="3" max="3" width="18.6666666666667" style="80" customWidth="1"/>
    <col min="4" max="4" width="17.8857142857143" style="1" customWidth="1"/>
    <col min="5" max="5" width="8.66666666666667" style="1" customWidth="1"/>
    <col min="6" max="6" width="7.55238095238095"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41732.38</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577286.2</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v>389.52</v>
      </c>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567718.79</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461536.78</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106092.01</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90</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v>0</v>
      </c>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v>0</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0</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0</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0</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942.43</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v>0</v>
      </c>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v>0</v>
      </c>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v>0</v>
      </c>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v>0</v>
      </c>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v>0</v>
      </c>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v>8235.46</v>
      </c>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572260.77</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v>0</v>
      </c>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563087.33</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455551.58</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107445.75</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90</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v>0</v>
      </c>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v>0</v>
      </c>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0</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0</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0</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942.43</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v>0</v>
      </c>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v>0</v>
      </c>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v>0</v>
      </c>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v>0</v>
      </c>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v>0</v>
      </c>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v>8231.01</v>
      </c>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46757.8099999999</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46757.81</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v>389.52</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46363.84</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v>0</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v>0</v>
      </c>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v>4.45</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380952380952" defaultRowHeight="15" customHeight="1"/>
  <cols>
    <col min="1" max="1" width="4.43809523809524" style="1" customWidth="1"/>
    <col min="2" max="2" width="9.33333333333333" style="1" customWidth="1"/>
    <col min="3" max="3" width="110.885714285714" style="1" customWidth="1"/>
    <col min="4" max="16" width="7.66666666666667" style="1" hidden="1" customWidth="1"/>
    <col min="17" max="17" width="25" style="1" hidden="1" customWidth="1"/>
    <col min="18" max="18" width="14.4380952380952" style="1" customWidth="1"/>
    <col min="19" max="16384" width="14.4380952380952"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2</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11902</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2"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2</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2"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5"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2025-11-26T12:43:00Z</cp:lastPrinted>
  <dcterms:modified xsi:type="dcterms:W3CDTF">2026-01-29T17:13:42Z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529BBB98E96A48E9A91E748D0DBE581E_13</vt:lpwstr>
  </property>
  <property fmtid="{D5CDD505-2E9C-101B-9397-08002B2CF9AE}" pid="3" name="KSOProductBuildVer">
    <vt:lpwstr>1033-12.2.0.22549</vt:lpwstr>
  </property>
</Properties>
</file>